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9"/>
  <workbookPr defaultThemeVersion="166925"/>
  <mc:AlternateContent xmlns:mc="http://schemas.openxmlformats.org/markup-compatibility/2006">
    <mc:Choice Requires="x15">
      <x15ac:absPath xmlns:x15ac="http://schemas.microsoft.com/office/spreadsheetml/2010/11/ac" url="C:\Jennifer Cheng\Vaccinations\NH COVID Vax Tracking\"/>
    </mc:Choice>
  </mc:AlternateContent>
  <xr:revisionPtr revIDLastSave="0" documentId="8_{61439955-FA19-4D79-96DE-3B74BFCB8BAD}" xr6:coauthVersionLast="47" xr6:coauthVersionMax="47" xr10:uidLastSave="{00000000-0000-0000-0000-000000000000}"/>
  <workbookProtection workbookAlgorithmName="SHA-512" workbookHashValue="SSZ81maCvalr//b9aNlb4twhrI7fwozSXUgh3pkhtDNSBo8XvVi+WhSExK7UQKBhchzpWRDJbSXHYoxb5lSU8w==" workbookSaltValue="kACtYFGoO3OBp61esqPDUw==" workbookSpinCount="100000" lockStructure="1"/>
  <bookViews>
    <workbookView xWindow="-108" yWindow="-108" windowWidth="23256" windowHeight="12576" tabRatio="836" xr2:uid="{56A3AD6B-3EC3-4D1A-9603-767E18C8A83F}"/>
  </bookViews>
  <sheets>
    <sheet name="INSTRUCTIONS" sheetId="2" r:id="rId1"/>
    <sheet name="RESIDENTS" sheetId="23" r:id="rId2"/>
    <sheet name="RES_NHSN_PREP" sheetId="30" r:id="rId3"/>
    <sheet name="RES_SUMMARY" sheetId="27" r:id="rId4"/>
    <sheet name="STAFF" sheetId="28" r:id="rId5"/>
    <sheet name="STAFF_HCP_NHSN_PREP" sheetId="31" r:id="rId6"/>
    <sheet name="STAFF_SUMMARY" sheetId="29" r:id="rId7"/>
  </sheets>
  <definedNames>
    <definedName name="_xlnm._FilterDatabase" localSheetId="1" hidden="1">RESIDENTS!$A$2:$AD$2</definedName>
    <definedName name="_xlnm._FilterDatabase" localSheetId="4" hidden="1">STAFF!$A$2:$AD$2</definedName>
    <definedName name="_xlnm.Print_Titles" localSheetId="0">INSTRUCTIONS!$1:$3</definedName>
    <definedName name="res_2nd_wait" localSheetId="3">OFFSET(RES_SUMMARY!$B$41,0,0,1,51-COUNTIF(RES_SUMMARY!$B$41:$AZ$41,""))</definedName>
    <definedName name="res_refused" localSheetId="3">OFFSET(RES_SUMMARY!$B$49,0,0,1,51-COUNTIF(RES_SUMMARY!$B$49:$AZ$49,""))</definedName>
    <definedName name="res_vax" localSheetId="3">OFFSET(RES_SUMMARY!$B$42,0,0,1,51-COUNTIF(RES_SUMMARY!$B$42:$AZ$42,""))</definedName>
    <definedName name="res_weeks" localSheetId="3">OFFSET(RES_SUMMARY!$B$35,0,0,1,51-COUNTIF(RES_SUMMARY!$B$35:$AZ$35,""))</definedName>
    <definedName name="staff_2nd_wait" localSheetId="6">OFFSET(STAFF_SUMMARY!$B$57,0,0,1,51-COUNTIF(STAFF_SUMMARY!$B$57:$AZ$57,""))</definedName>
    <definedName name="staff_refused" localSheetId="6">OFFSET(STAFF_SUMMARY!$B$65,0,0,1,51-COUNTIF(STAFF_SUMMARY!$B$65:$AZ$65,""))</definedName>
    <definedName name="staff_vax" localSheetId="6">OFFSET(STAFF_SUMMARY!$B$58,0,0,1,51-COUNTIF(STAFF_SUMMARY!$B$58:$AZ$58,""))</definedName>
    <definedName name="staff_weeks" localSheetId="6">OFFSET(STAFF_SUMMARY!$B$51,0,0,1,51-COUNTIF(STAFF_SUMMARY!$B$51:$AZ$51,""))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27" l="1"/>
  <c r="A8" i="31"/>
  <c r="A8" i="30"/>
  <c r="C8" i="31" l="1"/>
  <c r="C8" i="30"/>
  <c r="B8" i="31"/>
  <c r="A9" i="31" s="1"/>
  <c r="B8" i="30"/>
  <c r="A9" i="30" s="1"/>
  <c r="B9" i="31" l="1"/>
  <c r="A10" i="31" s="1"/>
  <c r="B9" i="30"/>
  <c r="A10" i="30" s="1"/>
  <c r="C9" i="31" l="1"/>
  <c r="C9" i="30"/>
  <c r="B10" i="31"/>
  <c r="A11" i="31" s="1"/>
  <c r="B10" i="30"/>
  <c r="A11" i="30" s="1"/>
  <c r="C10" i="31" l="1"/>
  <c r="C10" i="30"/>
  <c r="B11" i="31"/>
  <c r="A12" i="31" s="1"/>
  <c r="B11" i="30"/>
  <c r="A12" i="30" s="1"/>
  <c r="C11" i="31" l="1"/>
  <c r="C11" i="30"/>
  <c r="B12" i="31"/>
  <c r="A13" i="31" s="1"/>
  <c r="B12" i="30"/>
  <c r="A13" i="30" s="1"/>
  <c r="C12" i="31" l="1"/>
  <c r="C12" i="30"/>
  <c r="B13" i="31"/>
  <c r="A14" i="31" s="1"/>
  <c r="B13" i="30"/>
  <c r="A14" i="30" s="1"/>
  <c r="C13" i="31" l="1"/>
  <c r="C13" i="30"/>
  <c r="B14" i="31"/>
  <c r="A15" i="31" s="1"/>
  <c r="B14" i="30"/>
  <c r="A15" i="30" s="1"/>
  <c r="C14" i="31" l="1"/>
  <c r="C14" i="30"/>
  <c r="B15" i="31"/>
  <c r="A16" i="31" s="1"/>
  <c r="C16" i="31" s="1"/>
  <c r="B15" i="30"/>
  <c r="A16" i="30" s="1"/>
  <c r="C16" i="30" l="1"/>
  <c r="C15" i="30"/>
  <c r="C15" i="31"/>
  <c r="B16" i="31"/>
  <c r="A17" i="31" s="1"/>
  <c r="C17" i="31" s="1"/>
  <c r="B16" i="30"/>
  <c r="A17" i="30" s="1"/>
  <c r="C17" i="30" l="1"/>
  <c r="B17" i="31"/>
  <c r="A18" i="31" s="1"/>
  <c r="C18" i="31" s="1"/>
  <c r="B17" i="30"/>
  <c r="A18" i="30" s="1"/>
  <c r="C18" i="30" l="1"/>
  <c r="B18" i="31"/>
  <c r="A19" i="31" s="1"/>
  <c r="C19" i="31" s="1"/>
  <c r="B18" i="30"/>
  <c r="A19" i="30" s="1"/>
  <c r="C19" i="30" l="1"/>
  <c r="B19" i="31"/>
  <c r="A20" i="31" s="1"/>
  <c r="C20" i="31" s="1"/>
  <c r="B19" i="30"/>
  <c r="A20" i="30" s="1"/>
  <c r="C20" i="30" l="1"/>
  <c r="B20" i="31"/>
  <c r="A21" i="31" s="1"/>
  <c r="C21" i="31" s="1"/>
  <c r="B20" i="30"/>
  <c r="A21" i="30" s="1"/>
  <c r="C21" i="30" l="1"/>
  <c r="B21" i="31"/>
  <c r="A22" i="31" s="1"/>
  <c r="C22" i="31" s="1"/>
  <c r="B21" i="30"/>
  <c r="A22" i="30" s="1"/>
  <c r="C22" i="30" l="1"/>
  <c r="B22" i="31"/>
  <c r="A23" i="31" s="1"/>
  <c r="C23" i="31" s="1"/>
  <c r="B22" i="30"/>
  <c r="A23" i="30" s="1"/>
  <c r="C23" i="30" l="1"/>
  <c r="B23" i="31"/>
  <c r="A24" i="31" s="1"/>
  <c r="C24" i="31" s="1"/>
  <c r="B23" i="30"/>
  <c r="A24" i="30" s="1"/>
  <c r="C24" i="30" l="1"/>
  <c r="B24" i="31"/>
  <c r="A25" i="31" s="1"/>
  <c r="C25" i="31" s="1"/>
  <c r="B24" i="30"/>
  <c r="A25" i="30" s="1"/>
  <c r="C25" i="30" l="1"/>
  <c r="B25" i="31"/>
  <c r="A26" i="31" s="1"/>
  <c r="C26" i="31" s="1"/>
  <c r="B25" i="30"/>
  <c r="A26" i="30" s="1"/>
  <c r="C26" i="30" l="1"/>
  <c r="B26" i="31"/>
  <c r="A27" i="31" s="1"/>
  <c r="C27" i="31" s="1"/>
  <c r="B26" i="30"/>
  <c r="A27" i="30" s="1"/>
  <c r="C27" i="30" l="1"/>
  <c r="B27" i="31"/>
  <c r="A28" i="31" s="1"/>
  <c r="C28" i="31" s="1"/>
  <c r="B27" i="30"/>
  <c r="A28" i="30" s="1"/>
  <c r="B28" i="31" l="1"/>
  <c r="A29" i="31" s="1"/>
  <c r="C29" i="31" s="1"/>
  <c r="B28" i="30"/>
  <c r="A29" i="30" s="1"/>
  <c r="C29" i="30" l="1"/>
  <c r="C28" i="30"/>
  <c r="B29" i="31"/>
  <c r="A30" i="31" s="1"/>
  <c r="C30" i="31" s="1"/>
  <c r="B29" i="30"/>
  <c r="A30" i="30" s="1"/>
  <c r="C30" i="30" l="1"/>
  <c r="B30" i="31"/>
  <c r="A31" i="31" s="1"/>
  <c r="C31" i="31" s="1"/>
  <c r="B30" i="30"/>
  <c r="A31" i="30" s="1"/>
  <c r="C31" i="30" l="1"/>
  <c r="B31" i="31"/>
  <c r="A32" i="31" s="1"/>
  <c r="C32" i="31" s="1"/>
  <c r="B31" i="30"/>
  <c r="A32" i="30" s="1"/>
  <c r="C32" i="30" l="1"/>
  <c r="B32" i="31"/>
  <c r="A33" i="31" s="1"/>
  <c r="C33" i="31" s="1"/>
  <c r="B32" i="30"/>
  <c r="A33" i="30" s="1"/>
  <c r="C33" i="30" l="1"/>
  <c r="B33" i="31"/>
  <c r="A34" i="31" s="1"/>
  <c r="C34" i="31" s="1"/>
  <c r="B33" i="30"/>
  <c r="A34" i="30" s="1"/>
  <c r="C34" i="30" l="1"/>
  <c r="B34" i="31"/>
  <c r="A35" i="31" s="1"/>
  <c r="C35" i="31" s="1"/>
  <c r="B34" i="30"/>
  <c r="A35" i="30" s="1"/>
  <c r="C35" i="30" l="1"/>
  <c r="B35" i="31"/>
  <c r="A36" i="31" s="1"/>
  <c r="C36" i="31" s="1"/>
  <c r="B35" i="30"/>
  <c r="A36" i="30" s="1"/>
  <c r="C36" i="30" l="1"/>
  <c r="B36" i="31"/>
  <c r="A37" i="31" s="1"/>
  <c r="C37" i="31" s="1"/>
  <c r="B36" i="30"/>
  <c r="A37" i="30" s="1"/>
  <c r="C37" i="30" l="1"/>
  <c r="B37" i="31"/>
  <c r="A38" i="31" s="1"/>
  <c r="C38" i="31" s="1"/>
  <c r="B37" i="30"/>
  <c r="A38" i="30" s="1"/>
  <c r="C38" i="30" l="1"/>
  <c r="B38" i="31"/>
  <c r="A39" i="31" s="1"/>
  <c r="C39" i="31" s="1"/>
  <c r="B38" i="30"/>
  <c r="A39" i="30" s="1"/>
  <c r="C39" i="30" l="1"/>
  <c r="B39" i="31"/>
  <c r="A40" i="31" s="1"/>
  <c r="C40" i="31" s="1"/>
  <c r="B39" i="30"/>
  <c r="A40" i="30" s="1"/>
  <c r="C40" i="30" l="1"/>
  <c r="B40" i="31"/>
  <c r="A41" i="31" s="1"/>
  <c r="C41" i="31" s="1"/>
  <c r="B40" i="30"/>
  <c r="A41" i="30" s="1"/>
  <c r="C41" i="30" l="1"/>
  <c r="B41" i="31"/>
  <c r="A42" i="31" s="1"/>
  <c r="C42" i="31" s="1"/>
  <c r="B41" i="30"/>
  <c r="A42" i="30" s="1"/>
  <c r="C42" i="30" l="1"/>
  <c r="B42" i="31"/>
  <c r="A43" i="31" s="1"/>
  <c r="C43" i="31" s="1"/>
  <c r="B42" i="30"/>
  <c r="A43" i="30" s="1"/>
  <c r="C43" i="30" l="1"/>
  <c r="B43" i="31"/>
  <c r="A44" i="31" s="1"/>
  <c r="C44" i="31" s="1"/>
  <c r="B43" i="30"/>
  <c r="A44" i="30" s="1"/>
  <c r="C44" i="30" l="1"/>
  <c r="B44" i="31"/>
  <c r="A45" i="31" s="1"/>
  <c r="C45" i="31" s="1"/>
  <c r="B44" i="30"/>
  <c r="A45" i="30" s="1"/>
  <c r="C45" i="30" l="1"/>
  <c r="B45" i="31"/>
  <c r="A46" i="31" s="1"/>
  <c r="C46" i="31" s="1"/>
  <c r="B45" i="30"/>
  <c r="A46" i="30" s="1"/>
  <c r="C46" i="30" l="1"/>
  <c r="B46" i="31"/>
  <c r="A47" i="31" s="1"/>
  <c r="C47" i="31" s="1"/>
  <c r="B46" i="30"/>
  <c r="A47" i="30" s="1"/>
  <c r="C47" i="30" l="1"/>
  <c r="B47" i="31"/>
  <c r="A48" i="31" s="1"/>
  <c r="C48" i="31" s="1"/>
  <c r="B47" i="30"/>
  <c r="A48" i="30" s="1"/>
  <c r="C48" i="30" l="1"/>
  <c r="B48" i="31"/>
  <c r="A49" i="31" s="1"/>
  <c r="C49" i="31" s="1"/>
  <c r="B48" i="30"/>
  <c r="A49" i="30" s="1"/>
  <c r="C49" i="30" l="1"/>
  <c r="B49" i="31"/>
  <c r="A50" i="31" s="1"/>
  <c r="C50" i="31" s="1"/>
  <c r="B49" i="30"/>
  <c r="A50" i="30" s="1"/>
  <c r="C50" i="30" l="1"/>
  <c r="B50" i="31"/>
  <c r="A51" i="31" s="1"/>
  <c r="C51" i="31" s="1"/>
  <c r="B50" i="30"/>
  <c r="A51" i="30" s="1"/>
  <c r="C51" i="30" l="1"/>
  <c r="B51" i="31"/>
  <c r="A52" i="31" s="1"/>
  <c r="C52" i="31" s="1"/>
  <c r="B51" i="30"/>
  <c r="A52" i="30" s="1"/>
  <c r="C52" i="30" l="1"/>
  <c r="B52" i="31"/>
  <c r="A53" i="31" s="1"/>
  <c r="C53" i="31" s="1"/>
  <c r="B52" i="30"/>
  <c r="A53" i="30" s="1"/>
  <c r="C53" i="30" l="1"/>
  <c r="B53" i="31"/>
  <c r="A54" i="31" s="1"/>
  <c r="C54" i="31" s="1"/>
  <c r="B53" i="30"/>
  <c r="A54" i="30" s="1"/>
  <c r="C54" i="30" l="1"/>
  <c r="B54" i="31"/>
  <c r="A55" i="31" s="1"/>
  <c r="C55" i="31" s="1"/>
  <c r="B54" i="30"/>
  <c r="A55" i="30" s="1"/>
  <c r="C55" i="30" l="1"/>
  <c r="B55" i="31"/>
  <c r="A56" i="31" s="1"/>
  <c r="C56" i="31" s="1"/>
  <c r="B55" i="30"/>
  <c r="A56" i="30" s="1"/>
  <c r="C56" i="30" l="1"/>
  <c r="B56" i="31"/>
  <c r="A57" i="31" s="1"/>
  <c r="C57" i="31" s="1"/>
  <c r="B56" i="30"/>
  <c r="A57" i="30" s="1"/>
  <c r="C57" i="30" l="1"/>
  <c r="B57" i="31"/>
  <c r="A58" i="31" s="1"/>
  <c r="C58" i="31" s="1"/>
  <c r="B57" i="30"/>
  <c r="A58" i="30" s="1"/>
  <c r="C58" i="30" l="1"/>
  <c r="B58" i="31"/>
  <c r="A59" i="31" s="1"/>
  <c r="C59" i="31" s="1"/>
  <c r="B58" i="30"/>
  <c r="A59" i="30" s="1"/>
  <c r="C59" i="30" l="1"/>
  <c r="B59" i="31"/>
  <c r="A60" i="31" s="1"/>
  <c r="C60" i="31" s="1"/>
  <c r="B59" i="30"/>
  <c r="A60" i="30" s="1"/>
  <c r="C60" i="30" l="1"/>
  <c r="B60" i="31"/>
  <c r="A61" i="31" s="1"/>
  <c r="C61" i="31" s="1"/>
  <c r="B60" i="30"/>
  <c r="A61" i="30" s="1"/>
  <c r="C61" i="30" l="1"/>
  <c r="B61" i="31"/>
  <c r="A62" i="31" s="1"/>
  <c r="C62" i="31" s="1"/>
  <c r="B61" i="30"/>
  <c r="A62" i="30" s="1"/>
  <c r="C62" i="30" s="1"/>
  <c r="B62" i="31" l="1"/>
  <c r="A63" i="31" s="1"/>
  <c r="B62" i="30"/>
  <c r="A63" i="30" s="1"/>
  <c r="C63" i="30" s="1"/>
  <c r="B63" i="31" l="1"/>
  <c r="C63" i="31"/>
  <c r="B63" i="30"/>
  <c r="B9" i="27" l="1"/>
  <c r="G4" i="28" l="1"/>
  <c r="G5" i="28"/>
  <c r="G6" i="28"/>
  <c r="G7" i="28"/>
  <c r="G8" i="28"/>
  <c r="G9" i="28"/>
  <c r="B9" i="29" s="1"/>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G116" i="28"/>
  <c r="G117" i="28"/>
  <c r="G118" i="28"/>
  <c r="G119" i="28"/>
  <c r="G120" i="28"/>
  <c r="G121" i="28"/>
  <c r="G122" i="28"/>
  <c r="G123" i="28"/>
  <c r="G124" i="28"/>
  <c r="G125" i="28"/>
  <c r="G126" i="28"/>
  <c r="G127" i="28"/>
  <c r="G128" i="28"/>
  <c r="G129" i="28"/>
  <c r="G130" i="28"/>
  <c r="G131" i="28"/>
  <c r="G132" i="28"/>
  <c r="G133" i="28"/>
  <c r="G134" i="28"/>
  <c r="G135" i="28"/>
  <c r="G136" i="28"/>
  <c r="G137" i="28"/>
  <c r="G138" i="28"/>
  <c r="G139" i="28"/>
  <c r="G140" i="28"/>
  <c r="G141" i="28"/>
  <c r="G142" i="28"/>
  <c r="G143" i="28"/>
  <c r="G144" i="28"/>
  <c r="G145" i="28"/>
  <c r="G146" i="28"/>
  <c r="G147" i="28"/>
  <c r="G148" i="28"/>
  <c r="G149" i="28"/>
  <c r="G150" i="28"/>
  <c r="G151" i="28"/>
  <c r="G152" i="28"/>
  <c r="G153" i="28"/>
  <c r="G154" i="28"/>
  <c r="G155" i="28"/>
  <c r="G156" i="28"/>
  <c r="G157" i="28"/>
  <c r="G158" i="28"/>
  <c r="G159" i="28"/>
  <c r="G160" i="28"/>
  <c r="G161" i="28"/>
  <c r="G162" i="28"/>
  <c r="G163" i="28"/>
  <c r="G164" i="28"/>
  <c r="G165" i="28"/>
  <c r="G166" i="28"/>
  <c r="G167" i="28"/>
  <c r="G168" i="28"/>
  <c r="G169" i="28"/>
  <c r="G170" i="28"/>
  <c r="G171" i="28"/>
  <c r="G172" i="28"/>
  <c r="G173" i="28"/>
  <c r="G174" i="28"/>
  <c r="G175" i="28"/>
  <c r="G176" i="28"/>
  <c r="G177" i="28"/>
  <c r="G178" i="28"/>
  <c r="G179" i="28"/>
  <c r="G180" i="28"/>
  <c r="G181" i="28"/>
  <c r="G182" i="28"/>
  <c r="G183" i="28"/>
  <c r="G184" i="28"/>
  <c r="G185" i="28"/>
  <c r="G186" i="28"/>
  <c r="G187" i="28"/>
  <c r="G188" i="28"/>
  <c r="G189" i="28"/>
  <c r="G190" i="28"/>
  <c r="G191" i="28"/>
  <c r="G192" i="28"/>
  <c r="G193" i="28"/>
  <c r="G194" i="28"/>
  <c r="G195" i="28"/>
  <c r="G196" i="28"/>
  <c r="G197" i="28"/>
  <c r="G198" i="28"/>
  <c r="G199" i="28"/>
  <c r="G200" i="28"/>
  <c r="G201" i="28"/>
  <c r="G202" i="28"/>
  <c r="G203" i="28"/>
  <c r="G204" i="28"/>
  <c r="G205" i="28"/>
  <c r="G206" i="28"/>
  <c r="G207" i="28"/>
  <c r="G208" i="28"/>
  <c r="G209" i="28"/>
  <c r="G210" i="28"/>
  <c r="G211" i="28"/>
  <c r="G212" i="28"/>
  <c r="G213" i="28"/>
  <c r="G214" i="28"/>
  <c r="G215" i="28"/>
  <c r="G216" i="28"/>
  <c r="G217" i="28"/>
  <c r="G218" i="28"/>
  <c r="G219" i="28"/>
  <c r="G220" i="28"/>
  <c r="G221" i="28"/>
  <c r="G222" i="28"/>
  <c r="G223" i="28"/>
  <c r="G224" i="28"/>
  <c r="G225" i="28"/>
  <c r="G226" i="28"/>
  <c r="G227" i="28"/>
  <c r="G228" i="28"/>
  <c r="G229" i="28"/>
  <c r="G230" i="28"/>
  <c r="G231" i="28"/>
  <c r="G232" i="28"/>
  <c r="G233" i="28"/>
  <c r="G234" i="28"/>
  <c r="G235" i="28"/>
  <c r="G236" i="28"/>
  <c r="G237" i="28"/>
  <c r="G238" i="28"/>
  <c r="G239" i="28"/>
  <c r="G240" i="28"/>
  <c r="G241" i="28"/>
  <c r="G242" i="28"/>
  <c r="G243" i="28"/>
  <c r="G244" i="28"/>
  <c r="G245" i="28"/>
  <c r="G246" i="28"/>
  <c r="G247" i="28"/>
  <c r="G248" i="28"/>
  <c r="G249" i="28"/>
  <c r="G250" i="28"/>
  <c r="G251" i="28"/>
  <c r="G252" i="28"/>
  <c r="G253" i="28"/>
  <c r="G254" i="28"/>
  <c r="G255" i="28"/>
  <c r="G256" i="28"/>
  <c r="G257" i="28"/>
  <c r="G258" i="28"/>
  <c r="G259" i="28"/>
  <c r="G260" i="28"/>
  <c r="G261" i="28"/>
  <c r="G262" i="28"/>
  <c r="G263" i="28"/>
  <c r="G264" i="28"/>
  <c r="G265" i="28"/>
  <c r="G266" i="28"/>
  <c r="G267" i="28"/>
  <c r="G268" i="28"/>
  <c r="G269" i="28"/>
  <c r="G270" i="28"/>
  <c r="G271" i="28"/>
  <c r="G272" i="28"/>
  <c r="G273" i="28"/>
  <c r="G274" i="28"/>
  <c r="G275" i="28"/>
  <c r="G276" i="28"/>
  <c r="G277" i="28"/>
  <c r="G278" i="28"/>
  <c r="G279" i="28"/>
  <c r="G280" i="28"/>
  <c r="G281" i="28"/>
  <c r="G282" i="28"/>
  <c r="G283" i="28"/>
  <c r="G284" i="28"/>
  <c r="G285" i="28"/>
  <c r="G286" i="28"/>
  <c r="G287" i="28"/>
  <c r="G288" i="28"/>
  <c r="G289" i="28"/>
  <c r="G290" i="28"/>
  <c r="G291" i="28"/>
  <c r="G292" i="28"/>
  <c r="G293" i="28"/>
  <c r="G294" i="28"/>
  <c r="G295" i="28"/>
  <c r="G296" i="28"/>
  <c r="G297" i="28"/>
  <c r="G298" i="28"/>
  <c r="G299" i="28"/>
  <c r="G300" i="28"/>
  <c r="G301" i="28"/>
  <c r="G302" i="28"/>
  <c r="G303" i="28"/>
  <c r="G304" i="28"/>
  <c r="G305" i="28"/>
  <c r="G306" i="28"/>
  <c r="G307" i="28"/>
  <c r="G308" i="28"/>
  <c r="G309" i="28"/>
  <c r="G310" i="28"/>
  <c r="G311" i="28"/>
  <c r="G312" i="28"/>
  <c r="G313" i="28"/>
  <c r="G314" i="28"/>
  <c r="G315" i="28"/>
  <c r="G316" i="28"/>
  <c r="G317" i="28"/>
  <c r="G318" i="28"/>
  <c r="G319" i="28"/>
  <c r="G320" i="28"/>
  <c r="G321" i="28"/>
  <c r="G322" i="28"/>
  <c r="G323" i="28"/>
  <c r="G324" i="28"/>
  <c r="G325" i="28"/>
  <c r="G326" i="28"/>
  <c r="G327" i="28"/>
  <c r="G328" i="28"/>
  <c r="G329" i="28"/>
  <c r="G330" i="28"/>
  <c r="G331" i="28"/>
  <c r="G332" i="28"/>
  <c r="G333" i="28"/>
  <c r="G334" i="28"/>
  <c r="G335" i="28"/>
  <c r="G336" i="28"/>
  <c r="G337" i="28"/>
  <c r="G338" i="28"/>
  <c r="G339" i="28"/>
  <c r="G340" i="28"/>
  <c r="G341" i="28"/>
  <c r="G342" i="28"/>
  <c r="G343" i="28"/>
  <c r="G344" i="28"/>
  <c r="G345" i="28"/>
  <c r="G346" i="28"/>
  <c r="G347" i="28"/>
  <c r="G348" i="28"/>
  <c r="G349" i="28"/>
  <c r="G350" i="28"/>
  <c r="G351" i="28"/>
  <c r="G352" i="28"/>
  <c r="G353" i="28"/>
  <c r="G354" i="28"/>
  <c r="G355" i="28"/>
  <c r="G356" i="28"/>
  <c r="G357" i="28"/>
  <c r="G358" i="28"/>
  <c r="G359" i="28"/>
  <c r="G360" i="28"/>
  <c r="G361" i="28"/>
  <c r="G362" i="28"/>
  <c r="G363" i="28"/>
  <c r="G364" i="28"/>
  <c r="G365" i="28"/>
  <c r="G366" i="28"/>
  <c r="G367" i="28"/>
  <c r="G368" i="28"/>
  <c r="G369" i="28"/>
  <c r="G370" i="28"/>
  <c r="G371" i="28"/>
  <c r="G372" i="28"/>
  <c r="G373" i="28"/>
  <c r="G374" i="28"/>
  <c r="G375" i="28"/>
  <c r="G376" i="28"/>
  <c r="G377" i="28"/>
  <c r="G378" i="28"/>
  <c r="G379" i="28"/>
  <c r="G380" i="28"/>
  <c r="G381" i="28"/>
  <c r="G382" i="28"/>
  <c r="G383" i="28"/>
  <c r="G384" i="28"/>
  <c r="G385" i="28"/>
  <c r="G386" i="28"/>
  <c r="G387" i="28"/>
  <c r="G388" i="28"/>
  <c r="G389" i="28"/>
  <c r="G390" i="28"/>
  <c r="G391" i="28"/>
  <c r="G392" i="28"/>
  <c r="G393" i="28"/>
  <c r="G394" i="28"/>
  <c r="G395" i="28"/>
  <c r="G396" i="28"/>
  <c r="G397" i="28"/>
  <c r="G398" i="28"/>
  <c r="G399" i="28"/>
  <c r="G400" i="28"/>
  <c r="G401" i="28"/>
  <c r="G402" i="28"/>
  <c r="G403" i="28"/>
  <c r="G404" i="28"/>
  <c r="G405" i="28"/>
  <c r="G406" i="28"/>
  <c r="G407" i="28"/>
  <c r="G408" i="28"/>
  <c r="G409" i="28"/>
  <c r="G410" i="28"/>
  <c r="G411" i="28"/>
  <c r="G412" i="28"/>
  <c r="G413" i="28"/>
  <c r="G414" i="28"/>
  <c r="G415" i="28"/>
  <c r="G416" i="28"/>
  <c r="G417" i="28"/>
  <c r="G418" i="28"/>
  <c r="G419" i="28"/>
  <c r="G420" i="28"/>
  <c r="G421" i="28"/>
  <c r="G422" i="28"/>
  <c r="G423" i="28"/>
  <c r="G424" i="28"/>
  <c r="G425" i="28"/>
  <c r="G426" i="28"/>
  <c r="G427" i="28"/>
  <c r="G428" i="28"/>
  <c r="G429" i="28"/>
  <c r="G430" i="28"/>
  <c r="G431" i="28"/>
  <c r="G432" i="28"/>
  <c r="G433" i="28"/>
  <c r="G434" i="28"/>
  <c r="G435" i="28"/>
  <c r="G436" i="28"/>
  <c r="G437" i="28"/>
  <c r="G438" i="28"/>
  <c r="G439" i="28"/>
  <c r="G440" i="28"/>
  <c r="G441" i="28"/>
  <c r="G442" i="28"/>
  <c r="G443" i="28"/>
  <c r="G444" i="28"/>
  <c r="G445" i="28"/>
  <c r="G446" i="28"/>
  <c r="G447" i="28"/>
  <c r="G448" i="28"/>
  <c r="G449" i="28"/>
  <c r="G450" i="28"/>
  <c r="G451" i="28"/>
  <c r="G452" i="28"/>
  <c r="G453" i="28"/>
  <c r="G454" i="28"/>
  <c r="G455" i="28"/>
  <c r="G456" i="28"/>
  <c r="G457" i="28"/>
  <c r="G458" i="28"/>
  <c r="G459" i="28"/>
  <c r="G460" i="28"/>
  <c r="G461" i="28"/>
  <c r="G462" i="28"/>
  <c r="G463" i="28"/>
  <c r="G464" i="28"/>
  <c r="G465" i="28"/>
  <c r="G466" i="28"/>
  <c r="G467" i="28"/>
  <c r="G468" i="28"/>
  <c r="G469" i="28"/>
  <c r="G470" i="28"/>
  <c r="G471" i="28"/>
  <c r="G472" i="28"/>
  <c r="G473" i="28"/>
  <c r="G474" i="28"/>
  <c r="G475" i="28"/>
  <c r="G476" i="28"/>
  <c r="G477" i="28"/>
  <c r="G478" i="28"/>
  <c r="G479" i="28"/>
  <c r="G480" i="28"/>
  <c r="G481" i="28"/>
  <c r="G482" i="28"/>
  <c r="G483" i="28"/>
  <c r="G484" i="28"/>
  <c r="G485" i="28"/>
  <c r="G486" i="28"/>
  <c r="G487" i="28"/>
  <c r="G488" i="28"/>
  <c r="G489" i="28"/>
  <c r="G490" i="28"/>
  <c r="G491" i="28"/>
  <c r="G492" i="28"/>
  <c r="G493" i="28"/>
  <c r="G494" i="28"/>
  <c r="G495" i="28"/>
  <c r="G496" i="28"/>
  <c r="G497" i="28"/>
  <c r="G498" i="28"/>
  <c r="G499" i="28"/>
  <c r="G500" i="28"/>
  <c r="G501" i="28"/>
  <c r="G502" i="28"/>
  <c r="G503" i="28"/>
  <c r="G504" i="28"/>
  <c r="G505" i="28"/>
  <c r="G506" i="28"/>
  <c r="G507" i="28"/>
  <c r="G508" i="28"/>
  <c r="G509" i="28"/>
  <c r="G510" i="28"/>
  <c r="G511" i="28"/>
  <c r="G512" i="28"/>
  <c r="G513" i="28"/>
  <c r="G514" i="28"/>
  <c r="G515" i="28"/>
  <c r="G516" i="28"/>
  <c r="G517" i="28"/>
  <c r="G518" i="28"/>
  <c r="G519" i="28"/>
  <c r="G520" i="28"/>
  <c r="G521" i="28"/>
  <c r="G522" i="28"/>
  <c r="G523" i="28"/>
  <c r="G524" i="28"/>
  <c r="G525" i="28"/>
  <c r="G526" i="28"/>
  <c r="G527" i="28"/>
  <c r="G528" i="28"/>
  <c r="G529" i="28"/>
  <c r="G530" i="28"/>
  <c r="G531" i="28"/>
  <c r="G532" i="28"/>
  <c r="G533" i="28"/>
  <c r="G534" i="28"/>
  <c r="G535" i="28"/>
  <c r="G536" i="28"/>
  <c r="G537" i="28"/>
  <c r="G538" i="28"/>
  <c r="G539" i="28"/>
  <c r="G540" i="28"/>
  <c r="G541" i="28"/>
  <c r="G542" i="28"/>
  <c r="G543" i="28"/>
  <c r="G544" i="28"/>
  <c r="G545" i="28"/>
  <c r="G546" i="28"/>
  <c r="G547" i="28"/>
  <c r="G548" i="28"/>
  <c r="G549" i="28"/>
  <c r="G550" i="28"/>
  <c r="G551" i="28"/>
  <c r="G552" i="28"/>
  <c r="G553" i="28"/>
  <c r="G554" i="28"/>
  <c r="G555" i="28"/>
  <c r="G556" i="28"/>
  <c r="G557" i="28"/>
  <c r="G558" i="28"/>
  <c r="G559" i="28"/>
  <c r="G560" i="28"/>
  <c r="G561" i="28"/>
  <c r="G562" i="28"/>
  <c r="G563" i="28"/>
  <c r="G564" i="28"/>
  <c r="G565" i="28"/>
  <c r="G566" i="28"/>
  <c r="G567" i="28"/>
  <c r="G568" i="28"/>
  <c r="G569" i="28"/>
  <c r="G570" i="28"/>
  <c r="G571" i="28"/>
  <c r="G572" i="28"/>
  <c r="G573" i="28"/>
  <c r="G574" i="28"/>
  <c r="G575" i="28"/>
  <c r="G576" i="28"/>
  <c r="G577" i="28"/>
  <c r="G578" i="28"/>
  <c r="G579" i="28"/>
  <c r="G580" i="28"/>
  <c r="G581" i="28"/>
  <c r="G582" i="28"/>
  <c r="G583" i="28"/>
  <c r="G584" i="28"/>
  <c r="G585" i="28"/>
  <c r="G586" i="28"/>
  <c r="G587" i="28"/>
  <c r="G588" i="28"/>
  <c r="G589" i="28"/>
  <c r="G590" i="28"/>
  <c r="G591" i="28"/>
  <c r="G592" i="28"/>
  <c r="G593" i="28"/>
  <c r="G594" i="28"/>
  <c r="G595" i="28"/>
  <c r="G596" i="28"/>
  <c r="G597" i="28"/>
  <c r="G598" i="28"/>
  <c r="G599" i="28"/>
  <c r="G600" i="28"/>
  <c r="G601" i="28"/>
  <c r="G602" i="28"/>
  <c r="G603" i="28"/>
  <c r="G604" i="28"/>
  <c r="G605" i="28"/>
  <c r="G606" i="28"/>
  <c r="G607" i="28"/>
  <c r="G608" i="28"/>
  <c r="G609" i="28"/>
  <c r="G610" i="28"/>
  <c r="G611" i="28"/>
  <c r="G612" i="28"/>
  <c r="G613" i="28"/>
  <c r="G614" i="28"/>
  <c r="G615" i="28"/>
  <c r="G616" i="28"/>
  <c r="G617" i="28"/>
  <c r="G618" i="28"/>
  <c r="G619" i="28"/>
  <c r="G620" i="28"/>
  <c r="G621" i="28"/>
  <c r="G622" i="28"/>
  <c r="G623" i="28"/>
  <c r="G624" i="28"/>
  <c r="G625" i="28"/>
  <c r="G626" i="28"/>
  <c r="G627" i="28"/>
  <c r="G628" i="28"/>
  <c r="G629" i="28"/>
  <c r="G630" i="28"/>
  <c r="G631" i="28"/>
  <c r="G632" i="28"/>
  <c r="G633" i="28"/>
  <c r="G634" i="28"/>
  <c r="G635" i="28"/>
  <c r="G636" i="28"/>
  <c r="G637" i="28"/>
  <c r="G638" i="28"/>
  <c r="G639" i="28"/>
  <c r="G640" i="28"/>
  <c r="G641" i="28"/>
  <c r="G642" i="28"/>
  <c r="G643" i="28"/>
  <c r="G644" i="28"/>
  <c r="G645" i="28"/>
  <c r="G646" i="28"/>
  <c r="G647" i="28"/>
  <c r="G648" i="28"/>
  <c r="G649" i="28"/>
  <c r="G650" i="28"/>
  <c r="G651" i="28"/>
  <c r="G652" i="28"/>
  <c r="G653" i="28"/>
  <c r="G654" i="28"/>
  <c r="G655" i="28"/>
  <c r="G656" i="28"/>
  <c r="G657" i="28"/>
  <c r="G658" i="28"/>
  <c r="G659" i="28"/>
  <c r="G660" i="28"/>
  <c r="G661" i="28"/>
  <c r="G662" i="28"/>
  <c r="G663" i="28"/>
  <c r="G664" i="28"/>
  <c r="G665" i="28"/>
  <c r="G666" i="28"/>
  <c r="G667" i="28"/>
  <c r="G668" i="28"/>
  <c r="G669" i="28"/>
  <c r="G670" i="28"/>
  <c r="G671" i="28"/>
  <c r="G672" i="28"/>
  <c r="G673" i="28"/>
  <c r="G674" i="28"/>
  <c r="G675" i="28"/>
  <c r="G676" i="28"/>
  <c r="G677" i="28"/>
  <c r="G678" i="28"/>
  <c r="G679" i="28"/>
  <c r="G680" i="28"/>
  <c r="G681" i="28"/>
  <c r="G682" i="28"/>
  <c r="G683" i="28"/>
  <c r="G684" i="28"/>
  <c r="G685" i="28"/>
  <c r="G686" i="28"/>
  <c r="G687" i="28"/>
  <c r="G688" i="28"/>
  <c r="G689" i="28"/>
  <c r="G690" i="28"/>
  <c r="G691" i="28"/>
  <c r="G692" i="28"/>
  <c r="G693" i="28"/>
  <c r="G694" i="28"/>
  <c r="G695" i="28"/>
  <c r="G696" i="28"/>
  <c r="G697" i="28"/>
  <c r="G698" i="28"/>
  <c r="G699" i="28"/>
  <c r="G700" i="28"/>
  <c r="G701" i="28"/>
  <c r="G702" i="28"/>
  <c r="G703" i="28"/>
  <c r="G704" i="28"/>
  <c r="G705" i="28"/>
  <c r="G706" i="28"/>
  <c r="G707" i="28"/>
  <c r="G708" i="28"/>
  <c r="G709" i="28"/>
  <c r="G710" i="28"/>
  <c r="G711" i="28"/>
  <c r="G712" i="28"/>
  <c r="G713" i="28"/>
  <c r="G714" i="28"/>
  <c r="G715" i="28"/>
  <c r="G716" i="28"/>
  <c r="G717" i="28"/>
  <c r="G718" i="28"/>
  <c r="G719" i="28"/>
  <c r="G720" i="28"/>
  <c r="G721" i="28"/>
  <c r="G722" i="28"/>
  <c r="G723" i="28"/>
  <c r="G724" i="28"/>
  <c r="G725" i="28"/>
  <c r="G726" i="28"/>
  <c r="G727" i="28"/>
  <c r="G728" i="28"/>
  <c r="G729" i="28"/>
  <c r="G730" i="28"/>
  <c r="G731" i="28"/>
  <c r="G732" i="28"/>
  <c r="G733" i="28"/>
  <c r="G734" i="28"/>
  <c r="G735" i="28"/>
  <c r="G736" i="28"/>
  <c r="G737" i="28"/>
  <c r="G738" i="28"/>
  <c r="G739" i="28"/>
  <c r="G740" i="28"/>
  <c r="G741" i="28"/>
  <c r="G742" i="28"/>
  <c r="G743" i="28"/>
  <c r="G744" i="28"/>
  <c r="G745" i="28"/>
  <c r="G746" i="28"/>
  <c r="G747" i="28"/>
  <c r="G748" i="28"/>
  <c r="G749" i="28"/>
  <c r="G750" i="28"/>
  <c r="G751" i="28"/>
  <c r="G752" i="28"/>
  <c r="G753" i="28"/>
  <c r="G754" i="28"/>
  <c r="G755" i="28"/>
  <c r="G756" i="28"/>
  <c r="G757" i="28"/>
  <c r="G758" i="28"/>
  <c r="G759" i="28"/>
  <c r="G760" i="28"/>
  <c r="G761" i="28"/>
  <c r="G762" i="28"/>
  <c r="G763" i="28"/>
  <c r="G764" i="28"/>
  <c r="G765" i="28"/>
  <c r="G766" i="28"/>
  <c r="G767" i="28"/>
  <c r="G768" i="28"/>
  <c r="G769" i="28"/>
  <c r="G770" i="28"/>
  <c r="G771" i="28"/>
  <c r="G772" i="28"/>
  <c r="G773" i="28"/>
  <c r="G774" i="28"/>
  <c r="G775" i="28"/>
  <c r="G776" i="28"/>
  <c r="G777" i="28"/>
  <c r="G778" i="28"/>
  <c r="G779" i="28"/>
  <c r="G780" i="28"/>
  <c r="G781" i="28"/>
  <c r="G782" i="28"/>
  <c r="G783" i="28"/>
  <c r="G784" i="28"/>
  <c r="G785" i="28"/>
  <c r="G786" i="28"/>
  <c r="G787" i="28"/>
  <c r="G788" i="28"/>
  <c r="G789" i="28"/>
  <c r="G790" i="28"/>
  <c r="G791" i="28"/>
  <c r="G792" i="28"/>
  <c r="G793" i="28"/>
  <c r="G794" i="28"/>
  <c r="G795" i="28"/>
  <c r="G796" i="28"/>
  <c r="G797" i="28"/>
  <c r="G798" i="28"/>
  <c r="G799" i="28"/>
  <c r="G800" i="28"/>
  <c r="G801" i="28"/>
  <c r="G802" i="28"/>
  <c r="G803" i="28"/>
  <c r="G804" i="28"/>
  <c r="G805" i="28"/>
  <c r="G806" i="28"/>
  <c r="G807" i="28"/>
  <c r="G808" i="28"/>
  <c r="G809" i="28"/>
  <c r="G810" i="28"/>
  <c r="G811" i="28"/>
  <c r="G812" i="28"/>
  <c r="G813" i="28"/>
  <c r="G814" i="28"/>
  <c r="G815" i="28"/>
  <c r="G816" i="28"/>
  <c r="G817" i="28"/>
  <c r="G818" i="28"/>
  <c r="G819" i="28"/>
  <c r="G820" i="28"/>
  <c r="G821" i="28"/>
  <c r="G822" i="28"/>
  <c r="G823" i="28"/>
  <c r="G824" i="28"/>
  <c r="G825" i="28"/>
  <c r="G826" i="28"/>
  <c r="G827" i="28"/>
  <c r="G828" i="28"/>
  <c r="G829" i="28"/>
  <c r="G830" i="28"/>
  <c r="G831" i="28"/>
  <c r="G832" i="28"/>
  <c r="G833" i="28"/>
  <c r="G834" i="28"/>
  <c r="G835" i="28"/>
  <c r="G836" i="28"/>
  <c r="G837" i="28"/>
  <c r="G838" i="28"/>
  <c r="G839" i="28"/>
  <c r="G840" i="28"/>
  <c r="G841" i="28"/>
  <c r="G842" i="28"/>
  <c r="G843" i="28"/>
  <c r="G844" i="28"/>
  <c r="G845" i="28"/>
  <c r="G846" i="28"/>
  <c r="G847" i="28"/>
  <c r="G848" i="28"/>
  <c r="G849" i="28"/>
  <c r="G850" i="28"/>
  <c r="G851" i="28"/>
  <c r="G852" i="28"/>
  <c r="G853" i="28"/>
  <c r="G854" i="28"/>
  <c r="G855" i="28"/>
  <c r="G856" i="28"/>
  <c r="G857" i="28"/>
  <c r="G858" i="28"/>
  <c r="G859" i="28"/>
  <c r="G860" i="28"/>
  <c r="G861" i="28"/>
  <c r="G862" i="28"/>
  <c r="G863" i="28"/>
  <c r="G864" i="28"/>
  <c r="G865" i="28"/>
  <c r="G866" i="28"/>
  <c r="G867" i="28"/>
  <c r="G868" i="28"/>
  <c r="G869" i="28"/>
  <c r="G870" i="28"/>
  <c r="G871" i="28"/>
  <c r="G872" i="28"/>
  <c r="G873" i="28"/>
  <c r="G874" i="28"/>
  <c r="G875" i="28"/>
  <c r="G876" i="28"/>
  <c r="G877" i="28"/>
  <c r="G878" i="28"/>
  <c r="G879" i="28"/>
  <c r="G880" i="28"/>
  <c r="G881" i="28"/>
  <c r="G882" i="28"/>
  <c r="G883" i="28"/>
  <c r="G884" i="28"/>
  <c r="G885" i="28"/>
  <c r="G886" i="28"/>
  <c r="G887" i="28"/>
  <c r="G888" i="28"/>
  <c r="G889" i="28"/>
  <c r="G890" i="28"/>
  <c r="G891" i="28"/>
  <c r="G892" i="28"/>
  <c r="G893" i="28"/>
  <c r="G894" i="28"/>
  <c r="G895" i="28"/>
  <c r="G896" i="28"/>
  <c r="G897" i="28"/>
  <c r="G898" i="28"/>
  <c r="G899" i="28"/>
  <c r="G900" i="28"/>
  <c r="G901" i="28"/>
  <c r="G902" i="28"/>
  <c r="G903" i="28"/>
  <c r="G904" i="28"/>
  <c r="G905" i="28"/>
  <c r="G906" i="28"/>
  <c r="G907" i="28"/>
  <c r="G908" i="28"/>
  <c r="G909" i="28"/>
  <c r="G910" i="28"/>
  <c r="G911" i="28"/>
  <c r="G912" i="28"/>
  <c r="G913" i="28"/>
  <c r="G914" i="28"/>
  <c r="G915" i="28"/>
  <c r="G916" i="28"/>
  <c r="G917" i="28"/>
  <c r="G918" i="28"/>
  <c r="G919" i="28"/>
  <c r="G920" i="28"/>
  <c r="G921" i="28"/>
  <c r="G922" i="28"/>
  <c r="G923" i="28"/>
  <c r="G924" i="28"/>
  <c r="G925" i="28"/>
  <c r="G926" i="28"/>
  <c r="G927" i="28"/>
  <c r="G928" i="28"/>
  <c r="G929" i="28"/>
  <c r="G930" i="28"/>
  <c r="G931" i="28"/>
  <c r="G932" i="28"/>
  <c r="G933" i="28"/>
  <c r="G934" i="28"/>
  <c r="G935" i="28"/>
  <c r="G936" i="28"/>
  <c r="G937" i="28"/>
  <c r="G938" i="28"/>
  <c r="G939" i="28"/>
  <c r="G940" i="28"/>
  <c r="G941" i="28"/>
  <c r="G942" i="28"/>
  <c r="G943" i="28"/>
  <c r="G944" i="28"/>
  <c r="G945" i="28"/>
  <c r="G946" i="28"/>
  <c r="G947" i="28"/>
  <c r="G948" i="28"/>
  <c r="G949" i="28"/>
  <c r="G950" i="28"/>
  <c r="G951" i="28"/>
  <c r="G952" i="28"/>
  <c r="G953" i="28"/>
  <c r="G954" i="28"/>
  <c r="G955" i="28"/>
  <c r="G956" i="28"/>
  <c r="G957" i="28"/>
  <c r="G958" i="28"/>
  <c r="G959" i="28"/>
  <c r="G960" i="28"/>
  <c r="G961" i="28"/>
  <c r="G962" i="28"/>
  <c r="G963" i="28"/>
  <c r="G964" i="28"/>
  <c r="G965" i="28"/>
  <c r="G966" i="28"/>
  <c r="G967" i="28"/>
  <c r="G968" i="28"/>
  <c r="G969" i="28"/>
  <c r="G970" i="28"/>
  <c r="G971" i="28"/>
  <c r="G972" i="28"/>
  <c r="G973" i="28"/>
  <c r="G974" i="28"/>
  <c r="G975" i="28"/>
  <c r="G976" i="28"/>
  <c r="G977" i="28"/>
  <c r="G978" i="28"/>
  <c r="G979" i="28"/>
  <c r="G980" i="28"/>
  <c r="G981" i="28"/>
  <c r="G982" i="28"/>
  <c r="G983" i="28"/>
  <c r="G984" i="28"/>
  <c r="G985" i="28"/>
  <c r="G986" i="28"/>
  <c r="G987" i="28"/>
  <c r="G988" i="28"/>
  <c r="G989" i="28"/>
  <c r="G990" i="28"/>
  <c r="G991" i="28"/>
  <c r="G992" i="28"/>
  <c r="G993" i="28"/>
  <c r="G994" i="28"/>
  <c r="G995" i="28"/>
  <c r="G996" i="28"/>
  <c r="G997" i="28"/>
  <c r="G998" i="28"/>
  <c r="G999" i="28"/>
  <c r="G1000" i="28"/>
  <c r="G1001" i="28"/>
  <c r="G1002" i="28"/>
  <c r="G3" i="28"/>
  <c r="C22" i="29" l="1"/>
  <c r="D22" i="29"/>
  <c r="E22" i="29"/>
  <c r="F22" i="29"/>
  <c r="G22" i="29"/>
  <c r="H22" i="29"/>
  <c r="I22" i="29"/>
  <c r="J22" i="29"/>
  <c r="R4" i="28"/>
  <c r="S4" i="28"/>
  <c r="R5" i="28"/>
  <c r="AA5" i="28" s="1"/>
  <c r="AC5" i="28" s="1"/>
  <c r="AB5" i="28" s="1"/>
  <c r="S5" i="28"/>
  <c r="R6" i="28"/>
  <c r="S6" i="28"/>
  <c r="R7" i="28"/>
  <c r="AA7" i="28" s="1"/>
  <c r="AC7" i="28" s="1"/>
  <c r="AB7" i="28" s="1"/>
  <c r="S7" i="28"/>
  <c r="R8" i="28"/>
  <c r="S8" i="28"/>
  <c r="R9" i="28"/>
  <c r="S9" i="28"/>
  <c r="R10" i="28"/>
  <c r="AA10" i="28" s="1"/>
  <c r="AC10" i="28" s="1"/>
  <c r="AB10" i="28" s="1"/>
  <c r="S10" i="28"/>
  <c r="R11" i="28"/>
  <c r="AA11" i="28" s="1"/>
  <c r="AC11" i="28" s="1"/>
  <c r="AB11" i="28" s="1"/>
  <c r="S11" i="28"/>
  <c r="R12" i="28"/>
  <c r="S12" i="28"/>
  <c r="R13" i="28"/>
  <c r="S13" i="28"/>
  <c r="R14" i="28"/>
  <c r="S14" i="28"/>
  <c r="R15" i="28"/>
  <c r="AA15" i="28" s="1"/>
  <c r="AC15" i="28" s="1"/>
  <c r="AB15" i="28" s="1"/>
  <c r="S15" i="28"/>
  <c r="R16" i="28"/>
  <c r="S16" i="28"/>
  <c r="R17" i="28"/>
  <c r="S17" i="28"/>
  <c r="R18" i="28"/>
  <c r="S18" i="28"/>
  <c r="R19" i="28"/>
  <c r="AA19" i="28" s="1"/>
  <c r="AC19" i="28" s="1"/>
  <c r="AB19" i="28" s="1"/>
  <c r="S19" i="28"/>
  <c r="R20" i="28"/>
  <c r="S20" i="28"/>
  <c r="R21" i="28"/>
  <c r="S21" i="28"/>
  <c r="R22" i="28"/>
  <c r="S22" i="28"/>
  <c r="R23" i="28"/>
  <c r="AA23" i="28" s="1"/>
  <c r="AC23" i="28" s="1"/>
  <c r="AB23" i="28" s="1"/>
  <c r="S23" i="28"/>
  <c r="R24" i="28"/>
  <c r="S24" i="28"/>
  <c r="R25" i="28"/>
  <c r="S25" i="28"/>
  <c r="R26" i="28"/>
  <c r="S26" i="28"/>
  <c r="R27" i="28"/>
  <c r="AA27" i="28" s="1"/>
  <c r="AC27" i="28" s="1"/>
  <c r="AB27" i="28" s="1"/>
  <c r="S27" i="28"/>
  <c r="R28" i="28"/>
  <c r="S28" i="28"/>
  <c r="R29" i="28"/>
  <c r="S29" i="28"/>
  <c r="R30" i="28"/>
  <c r="S30" i="28"/>
  <c r="R31" i="28"/>
  <c r="AA31" i="28" s="1"/>
  <c r="AC31" i="28" s="1"/>
  <c r="AB31" i="28" s="1"/>
  <c r="S31" i="28"/>
  <c r="R32" i="28"/>
  <c r="S32" i="28"/>
  <c r="R33" i="28"/>
  <c r="S33" i="28"/>
  <c r="R34" i="28"/>
  <c r="S34" i="28"/>
  <c r="R35" i="28"/>
  <c r="AA35" i="28" s="1"/>
  <c r="AC35" i="28" s="1"/>
  <c r="AB35" i="28" s="1"/>
  <c r="S35" i="28"/>
  <c r="R36" i="28"/>
  <c r="S36" i="28"/>
  <c r="R37" i="28"/>
  <c r="S37" i="28"/>
  <c r="R38" i="28"/>
  <c r="S38" i="28"/>
  <c r="R39" i="28"/>
  <c r="AA39" i="28" s="1"/>
  <c r="AC39" i="28" s="1"/>
  <c r="AB39" i="28" s="1"/>
  <c r="S39" i="28"/>
  <c r="R40" i="28"/>
  <c r="S40" i="28"/>
  <c r="R41" i="28"/>
  <c r="S41" i="28"/>
  <c r="R42" i="28"/>
  <c r="S42" i="28"/>
  <c r="R43" i="28"/>
  <c r="AA43" i="28" s="1"/>
  <c r="AC43" i="28" s="1"/>
  <c r="AB43" i="28" s="1"/>
  <c r="S43" i="28"/>
  <c r="R44" i="28"/>
  <c r="S44" i="28"/>
  <c r="R45" i="28"/>
  <c r="S45" i="28"/>
  <c r="R46" i="28"/>
  <c r="S46" i="28"/>
  <c r="R47" i="28"/>
  <c r="AA47" i="28" s="1"/>
  <c r="AC47" i="28" s="1"/>
  <c r="AB47" i="28" s="1"/>
  <c r="S47" i="28"/>
  <c r="R48" i="28"/>
  <c r="S48" i="28"/>
  <c r="R49" i="28"/>
  <c r="S49" i="28"/>
  <c r="R50" i="28"/>
  <c r="S50" i="28"/>
  <c r="R51" i="28"/>
  <c r="AA51" i="28" s="1"/>
  <c r="AC51" i="28" s="1"/>
  <c r="AB51" i="28" s="1"/>
  <c r="S51" i="28"/>
  <c r="R52" i="28"/>
  <c r="S52" i="28"/>
  <c r="R53" i="28"/>
  <c r="S53" i="28"/>
  <c r="R54" i="28"/>
  <c r="S54" i="28"/>
  <c r="R55" i="28"/>
  <c r="AA55" i="28" s="1"/>
  <c r="AC55" i="28" s="1"/>
  <c r="AB55" i="28" s="1"/>
  <c r="S55" i="28"/>
  <c r="R56" i="28"/>
  <c r="S56" i="28"/>
  <c r="R57" i="28"/>
  <c r="S57" i="28"/>
  <c r="R58" i="28"/>
  <c r="S58" i="28"/>
  <c r="R59" i="28"/>
  <c r="AA59" i="28" s="1"/>
  <c r="AC59" i="28" s="1"/>
  <c r="AB59" i="28" s="1"/>
  <c r="S59" i="28"/>
  <c r="R60" i="28"/>
  <c r="S60" i="28"/>
  <c r="R61" i="28"/>
  <c r="S61" i="28"/>
  <c r="R62" i="28"/>
  <c r="S62" i="28"/>
  <c r="R63" i="28"/>
  <c r="AA63" i="28" s="1"/>
  <c r="AC63" i="28" s="1"/>
  <c r="AB63" i="28" s="1"/>
  <c r="S63" i="28"/>
  <c r="R64" i="28"/>
  <c r="S64" i="28"/>
  <c r="R65" i="28"/>
  <c r="S65" i="28"/>
  <c r="R66" i="28"/>
  <c r="S66" i="28"/>
  <c r="R67" i="28"/>
  <c r="AA67" i="28" s="1"/>
  <c r="AC67" i="28" s="1"/>
  <c r="AB67" i="28" s="1"/>
  <c r="S67" i="28"/>
  <c r="R68" i="28"/>
  <c r="S68" i="28"/>
  <c r="R69" i="28"/>
  <c r="S69" i="28"/>
  <c r="R70" i="28"/>
  <c r="S70" i="28"/>
  <c r="R71" i="28"/>
  <c r="AA71" i="28" s="1"/>
  <c r="AC71" i="28" s="1"/>
  <c r="AB71" i="28" s="1"/>
  <c r="S71" i="28"/>
  <c r="R72" i="28"/>
  <c r="S72" i="28"/>
  <c r="R73" i="28"/>
  <c r="S73" i="28"/>
  <c r="R74" i="28"/>
  <c r="S74" i="28"/>
  <c r="R75" i="28"/>
  <c r="AA75" i="28" s="1"/>
  <c r="AC75" i="28" s="1"/>
  <c r="AB75" i="28" s="1"/>
  <c r="S75" i="28"/>
  <c r="R76" i="28"/>
  <c r="S76" i="28"/>
  <c r="R77" i="28"/>
  <c r="S77" i="28"/>
  <c r="R78" i="28"/>
  <c r="S78" i="28"/>
  <c r="R79" i="28"/>
  <c r="AA79" i="28" s="1"/>
  <c r="AC79" i="28" s="1"/>
  <c r="AB79" i="28" s="1"/>
  <c r="S79" i="28"/>
  <c r="R80" i="28"/>
  <c r="S80" i="28"/>
  <c r="R81" i="28"/>
  <c r="S81" i="28"/>
  <c r="R82" i="28"/>
  <c r="S82" i="28"/>
  <c r="R83" i="28"/>
  <c r="AA83" i="28" s="1"/>
  <c r="AC83" i="28" s="1"/>
  <c r="AB83" i="28" s="1"/>
  <c r="S83" i="28"/>
  <c r="R84" i="28"/>
  <c r="S84" i="28"/>
  <c r="R85" i="28"/>
  <c r="S85" i="28"/>
  <c r="R86" i="28"/>
  <c r="S86" i="28"/>
  <c r="R87" i="28"/>
  <c r="AA87" i="28" s="1"/>
  <c r="AC87" i="28" s="1"/>
  <c r="AB87" i="28" s="1"/>
  <c r="S87" i="28"/>
  <c r="R88" i="28"/>
  <c r="S88" i="28"/>
  <c r="R89" i="28"/>
  <c r="S89" i="28"/>
  <c r="R90" i="28"/>
  <c r="S90" i="28"/>
  <c r="R91" i="28"/>
  <c r="AA91" i="28" s="1"/>
  <c r="AC91" i="28" s="1"/>
  <c r="AB91" i="28" s="1"/>
  <c r="S91" i="28"/>
  <c r="R92" i="28"/>
  <c r="S92" i="28"/>
  <c r="R93" i="28"/>
  <c r="S93" i="28"/>
  <c r="R94" i="28"/>
  <c r="S94" i="28"/>
  <c r="R95" i="28"/>
  <c r="AA95" i="28" s="1"/>
  <c r="AC95" i="28" s="1"/>
  <c r="AB95" i="28" s="1"/>
  <c r="S95" i="28"/>
  <c r="R96" i="28"/>
  <c r="S96" i="28"/>
  <c r="R97" i="28"/>
  <c r="S97" i="28"/>
  <c r="R98" i="28"/>
  <c r="S98" i="28"/>
  <c r="R99" i="28"/>
  <c r="AA99" i="28" s="1"/>
  <c r="AC99" i="28" s="1"/>
  <c r="AB99" i="28" s="1"/>
  <c r="S99" i="28"/>
  <c r="R100" i="28"/>
  <c r="S100" i="28"/>
  <c r="R101" i="28"/>
  <c r="S101" i="28"/>
  <c r="R102" i="28"/>
  <c r="S102" i="28"/>
  <c r="R103" i="28"/>
  <c r="AA103" i="28" s="1"/>
  <c r="AC103" i="28" s="1"/>
  <c r="AB103" i="28" s="1"/>
  <c r="S103" i="28"/>
  <c r="R104" i="28"/>
  <c r="S104" i="28"/>
  <c r="R105" i="28"/>
  <c r="S105" i="28"/>
  <c r="R106" i="28"/>
  <c r="S106" i="28"/>
  <c r="R107" i="28"/>
  <c r="AA107" i="28" s="1"/>
  <c r="AC107" i="28" s="1"/>
  <c r="AB107" i="28" s="1"/>
  <c r="S107" i="28"/>
  <c r="R108" i="28"/>
  <c r="S108" i="28"/>
  <c r="R109" i="28"/>
  <c r="S109" i="28"/>
  <c r="R110" i="28"/>
  <c r="S110" i="28"/>
  <c r="R111" i="28"/>
  <c r="AA111" i="28" s="1"/>
  <c r="AC111" i="28" s="1"/>
  <c r="AB111" i="28" s="1"/>
  <c r="S111" i="28"/>
  <c r="R112" i="28"/>
  <c r="S112" i="28"/>
  <c r="R113" i="28"/>
  <c r="S113" i="28"/>
  <c r="R114" i="28"/>
  <c r="S114" i="28"/>
  <c r="R115" i="28"/>
  <c r="AA115" i="28" s="1"/>
  <c r="AC115" i="28" s="1"/>
  <c r="AB115" i="28" s="1"/>
  <c r="S115" i="28"/>
  <c r="R116" i="28"/>
  <c r="S116" i="28"/>
  <c r="R117" i="28"/>
  <c r="S117" i="28"/>
  <c r="R118" i="28"/>
  <c r="S118" i="28"/>
  <c r="R119" i="28"/>
  <c r="AA119" i="28" s="1"/>
  <c r="AC119" i="28" s="1"/>
  <c r="AB119" i="28" s="1"/>
  <c r="S119" i="28"/>
  <c r="R120" i="28"/>
  <c r="S120" i="28"/>
  <c r="R121" i="28"/>
  <c r="S121" i="28"/>
  <c r="R122" i="28"/>
  <c r="S122" i="28"/>
  <c r="R123" i="28"/>
  <c r="AA123" i="28" s="1"/>
  <c r="AC123" i="28" s="1"/>
  <c r="AB123" i="28" s="1"/>
  <c r="S123" i="28"/>
  <c r="R124" i="28"/>
  <c r="S124" i="28"/>
  <c r="R125" i="28"/>
  <c r="S125" i="28"/>
  <c r="R126" i="28"/>
  <c r="S126" i="28"/>
  <c r="R127" i="28"/>
  <c r="AA127" i="28" s="1"/>
  <c r="AC127" i="28" s="1"/>
  <c r="AB127" i="28" s="1"/>
  <c r="S127" i="28"/>
  <c r="R128" i="28"/>
  <c r="S128" i="28"/>
  <c r="R129" i="28"/>
  <c r="S129" i="28"/>
  <c r="R130" i="28"/>
  <c r="S130" i="28"/>
  <c r="R131" i="28"/>
  <c r="AA131" i="28" s="1"/>
  <c r="AC131" i="28" s="1"/>
  <c r="AB131" i="28" s="1"/>
  <c r="S131" i="28"/>
  <c r="R132" i="28"/>
  <c r="S132" i="28"/>
  <c r="R133" i="28"/>
  <c r="S133" i="28"/>
  <c r="R134" i="28"/>
  <c r="S134" i="28"/>
  <c r="R135" i="28"/>
  <c r="AA135" i="28" s="1"/>
  <c r="AC135" i="28" s="1"/>
  <c r="AB135" i="28" s="1"/>
  <c r="S135" i="28"/>
  <c r="R136" i="28"/>
  <c r="S136" i="28"/>
  <c r="R137" i="28"/>
  <c r="S137" i="28"/>
  <c r="R138" i="28"/>
  <c r="S138" i="28"/>
  <c r="R139" i="28"/>
  <c r="AA139" i="28" s="1"/>
  <c r="AC139" i="28" s="1"/>
  <c r="AB139" i="28" s="1"/>
  <c r="S139" i="28"/>
  <c r="R140" i="28"/>
  <c r="S140" i="28"/>
  <c r="R141" i="28"/>
  <c r="S141" i="28"/>
  <c r="R142" i="28"/>
  <c r="S142" i="28"/>
  <c r="R143" i="28"/>
  <c r="AA143" i="28" s="1"/>
  <c r="AC143" i="28" s="1"/>
  <c r="AB143" i="28" s="1"/>
  <c r="S143" i="28"/>
  <c r="R144" i="28"/>
  <c r="S144" i="28"/>
  <c r="R145" i="28"/>
  <c r="S145" i="28"/>
  <c r="R146" i="28"/>
  <c r="S146" i="28"/>
  <c r="R147" i="28"/>
  <c r="S147" i="28"/>
  <c r="R148" i="28"/>
  <c r="S148" i="28"/>
  <c r="R149" i="28"/>
  <c r="S149" i="28"/>
  <c r="R150" i="28"/>
  <c r="S150" i="28"/>
  <c r="R151" i="28"/>
  <c r="AA151" i="28" s="1"/>
  <c r="AC151" i="28" s="1"/>
  <c r="AB151" i="28" s="1"/>
  <c r="S151" i="28"/>
  <c r="R152" i="28"/>
  <c r="S152" i="28"/>
  <c r="R153" i="28"/>
  <c r="S153" i="28"/>
  <c r="R154" i="28"/>
  <c r="S154" i="28"/>
  <c r="R155" i="28"/>
  <c r="AA155" i="28" s="1"/>
  <c r="AC155" i="28" s="1"/>
  <c r="AB155" i="28" s="1"/>
  <c r="S155" i="28"/>
  <c r="R156" i="28"/>
  <c r="S156" i="28"/>
  <c r="R157" i="28"/>
  <c r="S157" i="28"/>
  <c r="R158" i="28"/>
  <c r="S158" i="28"/>
  <c r="R159" i="28"/>
  <c r="AA159" i="28" s="1"/>
  <c r="AC159" i="28" s="1"/>
  <c r="AB159" i="28" s="1"/>
  <c r="S159" i="28"/>
  <c r="R160" i="28"/>
  <c r="S160" i="28"/>
  <c r="R161" i="28"/>
  <c r="S161" i="28"/>
  <c r="R162" i="28"/>
  <c r="S162" i="28"/>
  <c r="R163" i="28"/>
  <c r="AA163" i="28" s="1"/>
  <c r="AC163" i="28" s="1"/>
  <c r="AB163" i="28" s="1"/>
  <c r="S163" i="28"/>
  <c r="R164" i="28"/>
  <c r="S164" i="28"/>
  <c r="R165" i="28"/>
  <c r="S165" i="28"/>
  <c r="R166" i="28"/>
  <c r="S166" i="28"/>
  <c r="R167" i="28"/>
  <c r="AA167" i="28" s="1"/>
  <c r="AC167" i="28" s="1"/>
  <c r="AB167" i="28" s="1"/>
  <c r="S167" i="28"/>
  <c r="R168" i="28"/>
  <c r="S168" i="28"/>
  <c r="R169" i="28"/>
  <c r="S169" i="28"/>
  <c r="R170" i="28"/>
  <c r="S170" i="28"/>
  <c r="R171" i="28"/>
  <c r="AA171" i="28" s="1"/>
  <c r="AC171" i="28" s="1"/>
  <c r="AB171" i="28" s="1"/>
  <c r="S171" i="28"/>
  <c r="R172" i="28"/>
  <c r="S172" i="28"/>
  <c r="R173" i="28"/>
  <c r="S173" i="28"/>
  <c r="R174" i="28"/>
  <c r="S174" i="28"/>
  <c r="R175" i="28"/>
  <c r="AA175" i="28" s="1"/>
  <c r="AC175" i="28" s="1"/>
  <c r="AB175" i="28" s="1"/>
  <c r="S175" i="28"/>
  <c r="R176" i="28"/>
  <c r="S176" i="28"/>
  <c r="R177" i="28"/>
  <c r="S177" i="28"/>
  <c r="R178" i="28"/>
  <c r="S178" i="28"/>
  <c r="R179" i="28"/>
  <c r="AA179" i="28" s="1"/>
  <c r="AC179" i="28" s="1"/>
  <c r="AB179" i="28" s="1"/>
  <c r="S179" i="28"/>
  <c r="R180" i="28"/>
  <c r="S180" i="28"/>
  <c r="R181" i="28"/>
  <c r="S181" i="28"/>
  <c r="R182" i="28"/>
  <c r="S182" i="28"/>
  <c r="R183" i="28"/>
  <c r="AA183" i="28" s="1"/>
  <c r="AC183" i="28" s="1"/>
  <c r="AB183" i="28" s="1"/>
  <c r="S183" i="28"/>
  <c r="R184" i="28"/>
  <c r="S184" i="28"/>
  <c r="R185" i="28"/>
  <c r="S185" i="28"/>
  <c r="R186" i="28"/>
  <c r="S186" i="28"/>
  <c r="R187" i="28"/>
  <c r="AA187" i="28" s="1"/>
  <c r="AC187" i="28" s="1"/>
  <c r="AB187" i="28" s="1"/>
  <c r="S187" i="28"/>
  <c r="R188" i="28"/>
  <c r="S188" i="28"/>
  <c r="R189" i="28"/>
  <c r="S189" i="28"/>
  <c r="R190" i="28"/>
  <c r="S190" i="28"/>
  <c r="R191" i="28"/>
  <c r="AA191" i="28" s="1"/>
  <c r="AC191" i="28" s="1"/>
  <c r="AB191" i="28" s="1"/>
  <c r="S191" i="28"/>
  <c r="R192" i="28"/>
  <c r="S192" i="28"/>
  <c r="R193" i="28"/>
  <c r="S193" i="28"/>
  <c r="R194" i="28"/>
  <c r="S194" i="28"/>
  <c r="R195" i="28"/>
  <c r="AA195" i="28" s="1"/>
  <c r="AC195" i="28" s="1"/>
  <c r="AB195" i="28" s="1"/>
  <c r="S195" i="28"/>
  <c r="R196" i="28"/>
  <c r="S196" i="28"/>
  <c r="R197" i="28"/>
  <c r="S197" i="28"/>
  <c r="R198" i="28"/>
  <c r="S198" i="28"/>
  <c r="R199" i="28"/>
  <c r="AA199" i="28" s="1"/>
  <c r="AC199" i="28" s="1"/>
  <c r="AB199" i="28" s="1"/>
  <c r="S199" i="28"/>
  <c r="R200" i="28"/>
  <c r="S200" i="28"/>
  <c r="R201" i="28"/>
  <c r="S201" i="28"/>
  <c r="R202" i="28"/>
  <c r="S202" i="28"/>
  <c r="R203" i="28"/>
  <c r="AA203" i="28" s="1"/>
  <c r="AC203" i="28" s="1"/>
  <c r="AB203" i="28" s="1"/>
  <c r="S203" i="28"/>
  <c r="R204" i="28"/>
  <c r="S204" i="28"/>
  <c r="R205" i="28"/>
  <c r="S205" i="28"/>
  <c r="R206" i="28"/>
  <c r="S206" i="28"/>
  <c r="R207" i="28"/>
  <c r="AA207" i="28" s="1"/>
  <c r="AC207" i="28" s="1"/>
  <c r="AB207" i="28" s="1"/>
  <c r="S207" i="28"/>
  <c r="R208" i="28"/>
  <c r="S208" i="28"/>
  <c r="R209" i="28"/>
  <c r="S209" i="28"/>
  <c r="R210" i="28"/>
  <c r="S210" i="28"/>
  <c r="R211" i="28"/>
  <c r="AA211" i="28" s="1"/>
  <c r="AC211" i="28" s="1"/>
  <c r="AB211" i="28" s="1"/>
  <c r="S211" i="28"/>
  <c r="R212" i="28"/>
  <c r="S212" i="28"/>
  <c r="R213" i="28"/>
  <c r="S213" i="28"/>
  <c r="R214" i="28"/>
  <c r="S214" i="28"/>
  <c r="R215" i="28"/>
  <c r="AA215" i="28" s="1"/>
  <c r="AC215" i="28" s="1"/>
  <c r="AB215" i="28" s="1"/>
  <c r="S215" i="28"/>
  <c r="R216" i="28"/>
  <c r="S216" i="28"/>
  <c r="R217" i="28"/>
  <c r="S217" i="28"/>
  <c r="R218" i="28"/>
  <c r="S218" i="28"/>
  <c r="R219" i="28"/>
  <c r="AA219" i="28" s="1"/>
  <c r="AC219" i="28" s="1"/>
  <c r="AB219" i="28" s="1"/>
  <c r="S219" i="28"/>
  <c r="R220" i="28"/>
  <c r="S220" i="28"/>
  <c r="R221" i="28"/>
  <c r="S221" i="28"/>
  <c r="R222" i="28"/>
  <c r="S222" i="28"/>
  <c r="R223" i="28"/>
  <c r="AA223" i="28" s="1"/>
  <c r="AC223" i="28" s="1"/>
  <c r="AB223" i="28" s="1"/>
  <c r="S223" i="28"/>
  <c r="R224" i="28"/>
  <c r="S224" i="28"/>
  <c r="R225" i="28"/>
  <c r="S225" i="28"/>
  <c r="R226" i="28"/>
  <c r="S226" i="28"/>
  <c r="R227" i="28"/>
  <c r="AA227" i="28" s="1"/>
  <c r="AC227" i="28" s="1"/>
  <c r="AB227" i="28" s="1"/>
  <c r="S227" i="28"/>
  <c r="R228" i="28"/>
  <c r="S228" i="28"/>
  <c r="R229" i="28"/>
  <c r="S229" i="28"/>
  <c r="R230" i="28"/>
  <c r="S230" i="28"/>
  <c r="R231" i="28"/>
  <c r="AA231" i="28" s="1"/>
  <c r="AC231" i="28" s="1"/>
  <c r="AB231" i="28" s="1"/>
  <c r="S231" i="28"/>
  <c r="R232" i="28"/>
  <c r="S232" i="28"/>
  <c r="R233" i="28"/>
  <c r="S233" i="28"/>
  <c r="R234" i="28"/>
  <c r="S234" i="28"/>
  <c r="R235" i="28"/>
  <c r="AA235" i="28" s="1"/>
  <c r="AC235" i="28" s="1"/>
  <c r="AB235" i="28" s="1"/>
  <c r="S235" i="28"/>
  <c r="R236" i="28"/>
  <c r="S236" i="28"/>
  <c r="R237" i="28"/>
  <c r="S237" i="28"/>
  <c r="R238" i="28"/>
  <c r="S238" i="28"/>
  <c r="R239" i="28"/>
  <c r="AA239" i="28" s="1"/>
  <c r="AC239" i="28" s="1"/>
  <c r="AB239" i="28" s="1"/>
  <c r="S239" i="28"/>
  <c r="R240" i="28"/>
  <c r="S240" i="28"/>
  <c r="R241" i="28"/>
  <c r="S241" i="28"/>
  <c r="R242" i="28"/>
  <c r="S242" i="28"/>
  <c r="R243" i="28"/>
  <c r="AA243" i="28" s="1"/>
  <c r="AC243" i="28" s="1"/>
  <c r="AB243" i="28" s="1"/>
  <c r="S243" i="28"/>
  <c r="R244" i="28"/>
  <c r="S244" i="28"/>
  <c r="R245" i="28"/>
  <c r="S245" i="28"/>
  <c r="R246" i="28"/>
  <c r="S246" i="28"/>
  <c r="R247" i="28"/>
  <c r="AA247" i="28" s="1"/>
  <c r="AC247" i="28" s="1"/>
  <c r="AB247" i="28" s="1"/>
  <c r="S247" i="28"/>
  <c r="R248" i="28"/>
  <c r="S248" i="28"/>
  <c r="R249" i="28"/>
  <c r="S249" i="28"/>
  <c r="R250" i="28"/>
  <c r="S250" i="28"/>
  <c r="R251" i="28"/>
  <c r="AA251" i="28" s="1"/>
  <c r="AC251" i="28" s="1"/>
  <c r="AB251" i="28" s="1"/>
  <c r="S251" i="28"/>
  <c r="R252" i="28"/>
  <c r="S252" i="28"/>
  <c r="R253" i="28"/>
  <c r="S253" i="28"/>
  <c r="R254" i="28"/>
  <c r="S254" i="28"/>
  <c r="R255" i="28"/>
  <c r="AA255" i="28" s="1"/>
  <c r="AC255" i="28" s="1"/>
  <c r="AB255" i="28" s="1"/>
  <c r="S255" i="28"/>
  <c r="R256" i="28"/>
  <c r="S256" i="28"/>
  <c r="R257" i="28"/>
  <c r="S257" i="28"/>
  <c r="R258" i="28"/>
  <c r="S258" i="28"/>
  <c r="R259" i="28"/>
  <c r="AA259" i="28" s="1"/>
  <c r="AC259" i="28" s="1"/>
  <c r="AB259" i="28" s="1"/>
  <c r="S259" i="28"/>
  <c r="R260" i="28"/>
  <c r="S260" i="28"/>
  <c r="R261" i="28"/>
  <c r="S261" i="28"/>
  <c r="R262" i="28"/>
  <c r="S262" i="28"/>
  <c r="R263" i="28"/>
  <c r="AA263" i="28" s="1"/>
  <c r="AC263" i="28" s="1"/>
  <c r="AB263" i="28" s="1"/>
  <c r="S263" i="28"/>
  <c r="R264" i="28"/>
  <c r="S264" i="28"/>
  <c r="R265" i="28"/>
  <c r="S265" i="28"/>
  <c r="R266" i="28"/>
  <c r="S266" i="28"/>
  <c r="R267" i="28"/>
  <c r="AA267" i="28" s="1"/>
  <c r="AC267" i="28" s="1"/>
  <c r="AB267" i="28" s="1"/>
  <c r="S267" i="28"/>
  <c r="R268" i="28"/>
  <c r="S268" i="28"/>
  <c r="R269" i="28"/>
  <c r="S269" i="28"/>
  <c r="R270" i="28"/>
  <c r="S270" i="28"/>
  <c r="R271" i="28"/>
  <c r="AA271" i="28" s="1"/>
  <c r="AC271" i="28" s="1"/>
  <c r="AB271" i="28" s="1"/>
  <c r="S271" i="28"/>
  <c r="R272" i="28"/>
  <c r="S272" i="28"/>
  <c r="R273" i="28"/>
  <c r="S273" i="28"/>
  <c r="R274" i="28"/>
  <c r="S274" i="28"/>
  <c r="R275" i="28"/>
  <c r="AA275" i="28" s="1"/>
  <c r="AC275" i="28" s="1"/>
  <c r="AB275" i="28" s="1"/>
  <c r="S275" i="28"/>
  <c r="R276" i="28"/>
  <c r="S276" i="28"/>
  <c r="R277" i="28"/>
  <c r="S277" i="28"/>
  <c r="R278" i="28"/>
  <c r="S278" i="28"/>
  <c r="R279" i="28"/>
  <c r="AA279" i="28" s="1"/>
  <c r="AC279" i="28" s="1"/>
  <c r="AB279" i="28" s="1"/>
  <c r="S279" i="28"/>
  <c r="R280" i="28"/>
  <c r="S280" i="28"/>
  <c r="R281" i="28"/>
  <c r="S281" i="28"/>
  <c r="R282" i="28"/>
  <c r="S282" i="28"/>
  <c r="R283" i="28"/>
  <c r="AA283" i="28" s="1"/>
  <c r="AC283" i="28" s="1"/>
  <c r="AB283" i="28" s="1"/>
  <c r="S283" i="28"/>
  <c r="R284" i="28"/>
  <c r="S284" i="28"/>
  <c r="R285" i="28"/>
  <c r="S285" i="28"/>
  <c r="R286" i="28"/>
  <c r="S286" i="28"/>
  <c r="R287" i="28"/>
  <c r="AA287" i="28" s="1"/>
  <c r="AC287" i="28" s="1"/>
  <c r="AB287" i="28" s="1"/>
  <c r="S287" i="28"/>
  <c r="R288" i="28"/>
  <c r="S288" i="28"/>
  <c r="R289" i="28"/>
  <c r="S289" i="28"/>
  <c r="R290" i="28"/>
  <c r="S290" i="28"/>
  <c r="R291" i="28"/>
  <c r="AA291" i="28" s="1"/>
  <c r="AC291" i="28" s="1"/>
  <c r="AB291" i="28" s="1"/>
  <c r="S291" i="28"/>
  <c r="R292" i="28"/>
  <c r="S292" i="28"/>
  <c r="R293" i="28"/>
  <c r="S293" i="28"/>
  <c r="R294" i="28"/>
  <c r="S294" i="28"/>
  <c r="R295" i="28"/>
  <c r="AA295" i="28" s="1"/>
  <c r="AC295" i="28" s="1"/>
  <c r="AB295" i="28" s="1"/>
  <c r="S295" i="28"/>
  <c r="R296" i="28"/>
  <c r="S296" i="28"/>
  <c r="R297" i="28"/>
  <c r="S297" i="28"/>
  <c r="R298" i="28"/>
  <c r="S298" i="28"/>
  <c r="R299" i="28"/>
  <c r="AA299" i="28" s="1"/>
  <c r="AC299" i="28" s="1"/>
  <c r="AB299" i="28" s="1"/>
  <c r="S299" i="28"/>
  <c r="R300" i="28"/>
  <c r="S300" i="28"/>
  <c r="R301" i="28"/>
  <c r="S301" i="28"/>
  <c r="R302" i="28"/>
  <c r="S302" i="28"/>
  <c r="R303" i="28"/>
  <c r="AA303" i="28" s="1"/>
  <c r="AC303" i="28" s="1"/>
  <c r="AB303" i="28" s="1"/>
  <c r="S303" i="28"/>
  <c r="R304" i="28"/>
  <c r="S304" i="28"/>
  <c r="R305" i="28"/>
  <c r="S305" i="28"/>
  <c r="R306" i="28"/>
  <c r="S306" i="28"/>
  <c r="R307" i="28"/>
  <c r="AA307" i="28" s="1"/>
  <c r="AC307" i="28" s="1"/>
  <c r="AB307" i="28" s="1"/>
  <c r="S307" i="28"/>
  <c r="R308" i="28"/>
  <c r="S308" i="28"/>
  <c r="R309" i="28"/>
  <c r="S309" i="28"/>
  <c r="R310" i="28"/>
  <c r="S310" i="28"/>
  <c r="R311" i="28"/>
  <c r="AA311" i="28" s="1"/>
  <c r="AC311" i="28" s="1"/>
  <c r="AB311" i="28" s="1"/>
  <c r="S311" i="28"/>
  <c r="R312" i="28"/>
  <c r="S312" i="28"/>
  <c r="R313" i="28"/>
  <c r="S313" i="28"/>
  <c r="R314" i="28"/>
  <c r="S314" i="28"/>
  <c r="R315" i="28"/>
  <c r="AA315" i="28" s="1"/>
  <c r="AC315" i="28" s="1"/>
  <c r="AB315" i="28" s="1"/>
  <c r="S315" i="28"/>
  <c r="R316" i="28"/>
  <c r="S316" i="28"/>
  <c r="R317" i="28"/>
  <c r="S317" i="28"/>
  <c r="R318" i="28"/>
  <c r="S318" i="28"/>
  <c r="R319" i="28"/>
  <c r="AA319" i="28" s="1"/>
  <c r="AC319" i="28" s="1"/>
  <c r="AB319" i="28" s="1"/>
  <c r="S319" i="28"/>
  <c r="R320" i="28"/>
  <c r="S320" i="28"/>
  <c r="R321" i="28"/>
  <c r="S321" i="28"/>
  <c r="R322" i="28"/>
  <c r="S322" i="28"/>
  <c r="R323" i="28"/>
  <c r="AA323" i="28" s="1"/>
  <c r="AC323" i="28" s="1"/>
  <c r="AB323" i="28" s="1"/>
  <c r="S323" i="28"/>
  <c r="R324" i="28"/>
  <c r="S324" i="28"/>
  <c r="R325" i="28"/>
  <c r="S325" i="28"/>
  <c r="R326" i="28"/>
  <c r="S326" i="28"/>
  <c r="R327" i="28"/>
  <c r="AA327" i="28" s="1"/>
  <c r="AC327" i="28" s="1"/>
  <c r="AB327" i="28" s="1"/>
  <c r="S327" i="28"/>
  <c r="R328" i="28"/>
  <c r="S328" i="28"/>
  <c r="R329" i="28"/>
  <c r="S329" i="28"/>
  <c r="R330" i="28"/>
  <c r="S330" i="28"/>
  <c r="R331" i="28"/>
  <c r="AA331" i="28" s="1"/>
  <c r="AC331" i="28" s="1"/>
  <c r="AB331" i="28" s="1"/>
  <c r="S331" i="28"/>
  <c r="R332" i="28"/>
  <c r="S332" i="28"/>
  <c r="R333" i="28"/>
  <c r="S333" i="28"/>
  <c r="R334" i="28"/>
  <c r="S334" i="28"/>
  <c r="R335" i="28"/>
  <c r="AA335" i="28" s="1"/>
  <c r="AC335" i="28" s="1"/>
  <c r="AB335" i="28" s="1"/>
  <c r="S335" i="28"/>
  <c r="R336" i="28"/>
  <c r="S336" i="28"/>
  <c r="R337" i="28"/>
  <c r="S337" i="28"/>
  <c r="R338" i="28"/>
  <c r="S338" i="28"/>
  <c r="R339" i="28"/>
  <c r="AA339" i="28" s="1"/>
  <c r="AC339" i="28" s="1"/>
  <c r="AB339" i="28" s="1"/>
  <c r="S339" i="28"/>
  <c r="R340" i="28"/>
  <c r="S340" i="28"/>
  <c r="R341" i="28"/>
  <c r="S341" i="28"/>
  <c r="R342" i="28"/>
  <c r="S342" i="28"/>
  <c r="R343" i="28"/>
  <c r="AA343" i="28" s="1"/>
  <c r="AC343" i="28" s="1"/>
  <c r="AB343" i="28" s="1"/>
  <c r="S343" i="28"/>
  <c r="R344" i="28"/>
  <c r="S344" i="28"/>
  <c r="R345" i="28"/>
  <c r="S345" i="28"/>
  <c r="R346" i="28"/>
  <c r="S346" i="28"/>
  <c r="R347" i="28"/>
  <c r="AA347" i="28" s="1"/>
  <c r="AC347" i="28" s="1"/>
  <c r="AB347" i="28" s="1"/>
  <c r="S347" i="28"/>
  <c r="R348" i="28"/>
  <c r="S348" i="28"/>
  <c r="R349" i="28"/>
  <c r="S349" i="28"/>
  <c r="R350" i="28"/>
  <c r="AA350" i="28" s="1"/>
  <c r="AC350" i="28" s="1"/>
  <c r="AB350" i="28" s="1"/>
  <c r="S350" i="28"/>
  <c r="R351" i="28"/>
  <c r="AA351" i="28" s="1"/>
  <c r="AC351" i="28" s="1"/>
  <c r="AB351" i="28" s="1"/>
  <c r="S351" i="28"/>
  <c r="R352" i="28"/>
  <c r="S352" i="28"/>
  <c r="R353" i="28"/>
  <c r="S353" i="28"/>
  <c r="R354" i="28"/>
  <c r="S354" i="28"/>
  <c r="R355" i="28"/>
  <c r="AA355" i="28" s="1"/>
  <c r="AC355" i="28" s="1"/>
  <c r="AB355" i="28" s="1"/>
  <c r="S355" i="28"/>
  <c r="R356" i="28"/>
  <c r="S356" i="28"/>
  <c r="R357" i="28"/>
  <c r="S357" i="28"/>
  <c r="R358" i="28"/>
  <c r="AA358" i="28" s="1"/>
  <c r="AC358" i="28" s="1"/>
  <c r="AB358" i="28" s="1"/>
  <c r="S358" i="28"/>
  <c r="R359" i="28"/>
  <c r="AA359" i="28" s="1"/>
  <c r="AC359" i="28" s="1"/>
  <c r="AB359" i="28" s="1"/>
  <c r="S359" i="28"/>
  <c r="R360" i="28"/>
  <c r="S360" i="28"/>
  <c r="R361" i="28"/>
  <c r="S361" i="28"/>
  <c r="R362" i="28"/>
  <c r="S362" i="28"/>
  <c r="R363" i="28"/>
  <c r="AA363" i="28" s="1"/>
  <c r="AC363" i="28" s="1"/>
  <c r="AB363" i="28" s="1"/>
  <c r="S363" i="28"/>
  <c r="R364" i="28"/>
  <c r="S364" i="28"/>
  <c r="R365" i="28"/>
  <c r="S365" i="28"/>
  <c r="R366" i="28"/>
  <c r="S366" i="28"/>
  <c r="R367" i="28"/>
  <c r="AA367" i="28" s="1"/>
  <c r="AC367" i="28" s="1"/>
  <c r="AB367" i="28" s="1"/>
  <c r="S367" i="28"/>
  <c r="R368" i="28"/>
  <c r="S368" i="28"/>
  <c r="R369" i="28"/>
  <c r="S369" i="28"/>
  <c r="R370" i="28"/>
  <c r="AA370" i="28" s="1"/>
  <c r="AC370" i="28" s="1"/>
  <c r="AB370" i="28" s="1"/>
  <c r="S370" i="28"/>
  <c r="R371" i="28"/>
  <c r="AA371" i="28" s="1"/>
  <c r="AC371" i="28" s="1"/>
  <c r="AB371" i="28" s="1"/>
  <c r="S371" i="28"/>
  <c r="R372" i="28"/>
  <c r="S372" i="28"/>
  <c r="R373" i="28"/>
  <c r="S373" i="28"/>
  <c r="R374" i="28"/>
  <c r="S374" i="28"/>
  <c r="R375" i="28"/>
  <c r="AA375" i="28" s="1"/>
  <c r="AC375" i="28" s="1"/>
  <c r="AB375" i="28" s="1"/>
  <c r="S375" i="28"/>
  <c r="R376" i="28"/>
  <c r="S376" i="28"/>
  <c r="R377" i="28"/>
  <c r="S377" i="28"/>
  <c r="R378" i="28"/>
  <c r="S378" i="28"/>
  <c r="R379" i="28"/>
  <c r="AA379" i="28" s="1"/>
  <c r="AC379" i="28" s="1"/>
  <c r="AB379" i="28" s="1"/>
  <c r="S379" i="28"/>
  <c r="R380" i="28"/>
  <c r="S380" i="28"/>
  <c r="R381" i="28"/>
  <c r="S381" i="28"/>
  <c r="R382" i="28"/>
  <c r="S382" i="28"/>
  <c r="R383" i="28"/>
  <c r="AA383" i="28" s="1"/>
  <c r="AC383" i="28" s="1"/>
  <c r="AB383" i="28" s="1"/>
  <c r="S383" i="28"/>
  <c r="R384" i="28"/>
  <c r="S384" i="28"/>
  <c r="R385" i="28"/>
  <c r="S385" i="28"/>
  <c r="R386" i="28"/>
  <c r="AA386" i="28" s="1"/>
  <c r="AC386" i="28" s="1"/>
  <c r="AB386" i="28" s="1"/>
  <c r="S386" i="28"/>
  <c r="R387" i="28"/>
  <c r="AA387" i="28" s="1"/>
  <c r="AC387" i="28" s="1"/>
  <c r="AB387" i="28" s="1"/>
  <c r="S387" i="28"/>
  <c r="R388" i="28"/>
  <c r="S388" i="28"/>
  <c r="R389" i="28"/>
  <c r="S389" i="28"/>
  <c r="R390" i="28"/>
  <c r="S390" i="28"/>
  <c r="R391" i="28"/>
  <c r="AA391" i="28" s="1"/>
  <c r="AC391" i="28" s="1"/>
  <c r="AB391" i="28" s="1"/>
  <c r="S391" i="28"/>
  <c r="R392" i="28"/>
  <c r="S392" i="28"/>
  <c r="R393" i="28"/>
  <c r="S393" i="28"/>
  <c r="R394" i="28"/>
  <c r="AA394" i="28" s="1"/>
  <c r="AC394" i="28" s="1"/>
  <c r="AB394" i="28" s="1"/>
  <c r="S394" i="28"/>
  <c r="R395" i="28"/>
  <c r="AA395" i="28" s="1"/>
  <c r="AC395" i="28" s="1"/>
  <c r="AB395" i="28" s="1"/>
  <c r="S395" i="28"/>
  <c r="R396" i="28"/>
  <c r="S396" i="28"/>
  <c r="R397" i="28"/>
  <c r="S397" i="28"/>
  <c r="R398" i="28"/>
  <c r="S398" i="28"/>
  <c r="R399" i="28"/>
  <c r="AA399" i="28" s="1"/>
  <c r="AC399" i="28" s="1"/>
  <c r="AB399" i="28" s="1"/>
  <c r="S399" i="28"/>
  <c r="R400" i="28"/>
  <c r="S400" i="28"/>
  <c r="R401" i="28"/>
  <c r="S401" i="28"/>
  <c r="R402" i="28"/>
  <c r="AA402" i="28" s="1"/>
  <c r="AC402" i="28" s="1"/>
  <c r="AB402" i="28" s="1"/>
  <c r="S402" i="28"/>
  <c r="R403" i="28"/>
  <c r="AA403" i="28" s="1"/>
  <c r="AC403" i="28" s="1"/>
  <c r="AB403" i="28" s="1"/>
  <c r="S403" i="28"/>
  <c r="R404" i="28"/>
  <c r="S404" i="28"/>
  <c r="R405" i="28"/>
  <c r="S405" i="28"/>
  <c r="R406" i="28"/>
  <c r="S406" i="28"/>
  <c r="R407" i="28"/>
  <c r="AA407" i="28" s="1"/>
  <c r="AC407" i="28" s="1"/>
  <c r="AB407" i="28" s="1"/>
  <c r="S407" i="28"/>
  <c r="R408" i="28"/>
  <c r="S408" i="28"/>
  <c r="R409" i="28"/>
  <c r="S409" i="28"/>
  <c r="R410" i="28"/>
  <c r="AA410" i="28" s="1"/>
  <c r="AC410" i="28" s="1"/>
  <c r="AB410" i="28" s="1"/>
  <c r="S410" i="28"/>
  <c r="R411" i="28"/>
  <c r="AA411" i="28" s="1"/>
  <c r="AC411" i="28" s="1"/>
  <c r="AB411" i="28" s="1"/>
  <c r="S411" i="28"/>
  <c r="R412" i="28"/>
  <c r="S412" i="28"/>
  <c r="R413" i="28"/>
  <c r="S413" i="28"/>
  <c r="R414" i="28"/>
  <c r="S414" i="28"/>
  <c r="R415" i="28"/>
  <c r="AA415" i="28" s="1"/>
  <c r="AC415" i="28" s="1"/>
  <c r="AB415" i="28" s="1"/>
  <c r="S415" i="28"/>
  <c r="R416" i="28"/>
  <c r="S416" i="28"/>
  <c r="R417" i="28"/>
  <c r="S417" i="28"/>
  <c r="R418" i="28"/>
  <c r="S418" i="28"/>
  <c r="R419" i="28"/>
  <c r="AA419" i="28" s="1"/>
  <c r="AC419" i="28" s="1"/>
  <c r="AB419" i="28" s="1"/>
  <c r="S419" i="28"/>
  <c r="R420" i="28"/>
  <c r="S420" i="28"/>
  <c r="R421" i="28"/>
  <c r="S421" i="28"/>
  <c r="R422" i="28"/>
  <c r="AA422" i="28" s="1"/>
  <c r="AC422" i="28" s="1"/>
  <c r="AB422" i="28" s="1"/>
  <c r="S422" i="28"/>
  <c r="R423" i="28"/>
  <c r="AA423" i="28" s="1"/>
  <c r="AC423" i="28" s="1"/>
  <c r="AB423" i="28" s="1"/>
  <c r="S423" i="28"/>
  <c r="R424" i="28"/>
  <c r="S424" i="28"/>
  <c r="R425" i="28"/>
  <c r="S425" i="28"/>
  <c r="R426" i="28"/>
  <c r="S426" i="28"/>
  <c r="R427" i="28"/>
  <c r="AA427" i="28" s="1"/>
  <c r="AC427" i="28" s="1"/>
  <c r="AB427" i="28" s="1"/>
  <c r="S427" i="28"/>
  <c r="R428" i="28"/>
  <c r="S428" i="28"/>
  <c r="R429" i="28"/>
  <c r="S429" i="28"/>
  <c r="R430" i="28"/>
  <c r="S430" i="28"/>
  <c r="R431" i="28"/>
  <c r="AA431" i="28" s="1"/>
  <c r="AC431" i="28" s="1"/>
  <c r="AB431" i="28" s="1"/>
  <c r="S431" i="28"/>
  <c r="R432" i="28"/>
  <c r="S432" i="28"/>
  <c r="R433" i="28"/>
  <c r="S433" i="28"/>
  <c r="R434" i="28"/>
  <c r="S434" i="28"/>
  <c r="R435" i="28"/>
  <c r="AA435" i="28" s="1"/>
  <c r="AC435" i="28" s="1"/>
  <c r="AB435" i="28" s="1"/>
  <c r="S435" i="28"/>
  <c r="R436" i="28"/>
  <c r="S436" i="28"/>
  <c r="R437" i="28"/>
  <c r="S437" i="28"/>
  <c r="R438" i="28"/>
  <c r="AA438" i="28" s="1"/>
  <c r="AC438" i="28" s="1"/>
  <c r="AB438" i="28" s="1"/>
  <c r="S438" i="28"/>
  <c r="R439" i="28"/>
  <c r="AA439" i="28" s="1"/>
  <c r="AC439" i="28" s="1"/>
  <c r="AB439" i="28" s="1"/>
  <c r="S439" i="28"/>
  <c r="R440" i="28"/>
  <c r="S440" i="28"/>
  <c r="R441" i="28"/>
  <c r="S441" i="28"/>
  <c r="R442" i="28"/>
  <c r="S442" i="28"/>
  <c r="R443" i="28"/>
  <c r="AA443" i="28" s="1"/>
  <c r="AC443" i="28" s="1"/>
  <c r="AB443" i="28" s="1"/>
  <c r="S443" i="28"/>
  <c r="R444" i="28"/>
  <c r="S444" i="28"/>
  <c r="R445" i="28"/>
  <c r="S445" i="28"/>
  <c r="R446" i="28"/>
  <c r="S446" i="28"/>
  <c r="R447" i="28"/>
  <c r="AA447" i="28" s="1"/>
  <c r="AC447" i="28" s="1"/>
  <c r="AB447" i="28" s="1"/>
  <c r="S447" i="28"/>
  <c r="R448" i="28"/>
  <c r="S448" i="28"/>
  <c r="R449" i="28"/>
  <c r="S449" i="28"/>
  <c r="R450" i="28"/>
  <c r="AA450" i="28" s="1"/>
  <c r="AC450" i="28" s="1"/>
  <c r="AB450" i="28" s="1"/>
  <c r="S450" i="28"/>
  <c r="R451" i="28"/>
  <c r="AA451" i="28" s="1"/>
  <c r="AC451" i="28" s="1"/>
  <c r="AB451" i="28" s="1"/>
  <c r="S451" i="28"/>
  <c r="R452" i="28"/>
  <c r="S452" i="28"/>
  <c r="R453" i="28"/>
  <c r="S453" i="28"/>
  <c r="R454" i="28"/>
  <c r="S454" i="28"/>
  <c r="R455" i="28"/>
  <c r="AA455" i="28" s="1"/>
  <c r="AC455" i="28" s="1"/>
  <c r="AB455" i="28" s="1"/>
  <c r="S455" i="28"/>
  <c r="R456" i="28"/>
  <c r="S456" i="28"/>
  <c r="R457" i="28"/>
  <c r="S457" i="28"/>
  <c r="R458" i="28"/>
  <c r="S458" i="28"/>
  <c r="R459" i="28"/>
  <c r="AA459" i="28" s="1"/>
  <c r="AC459" i="28" s="1"/>
  <c r="AB459" i="28" s="1"/>
  <c r="S459" i="28"/>
  <c r="R460" i="28"/>
  <c r="S460" i="28"/>
  <c r="R461" i="28"/>
  <c r="S461" i="28"/>
  <c r="R462" i="28"/>
  <c r="S462" i="28"/>
  <c r="R463" i="28"/>
  <c r="AA463" i="28" s="1"/>
  <c r="AC463" i="28" s="1"/>
  <c r="AB463" i="28" s="1"/>
  <c r="S463" i="28"/>
  <c r="R464" i="28"/>
  <c r="S464" i="28"/>
  <c r="R465" i="28"/>
  <c r="S465" i="28"/>
  <c r="R466" i="28"/>
  <c r="S466" i="28"/>
  <c r="R467" i="28"/>
  <c r="AA467" i="28" s="1"/>
  <c r="AC467" i="28" s="1"/>
  <c r="AB467" i="28" s="1"/>
  <c r="S467" i="28"/>
  <c r="R468" i="28"/>
  <c r="S468" i="28"/>
  <c r="R469" i="28"/>
  <c r="S469" i="28"/>
  <c r="R470" i="28"/>
  <c r="S470" i="28"/>
  <c r="R471" i="28"/>
  <c r="AA471" i="28" s="1"/>
  <c r="AC471" i="28" s="1"/>
  <c r="AB471" i="28" s="1"/>
  <c r="S471" i="28"/>
  <c r="R472" i="28"/>
  <c r="S472" i="28"/>
  <c r="R473" i="28"/>
  <c r="S473" i="28"/>
  <c r="R474" i="28"/>
  <c r="S474" i="28"/>
  <c r="R475" i="28"/>
  <c r="AA475" i="28" s="1"/>
  <c r="AC475" i="28" s="1"/>
  <c r="AB475" i="28" s="1"/>
  <c r="S475" i="28"/>
  <c r="R476" i="28"/>
  <c r="S476" i="28"/>
  <c r="R477" i="28"/>
  <c r="S477" i="28"/>
  <c r="R478" i="28"/>
  <c r="S478" i="28"/>
  <c r="R479" i="28"/>
  <c r="AA479" i="28" s="1"/>
  <c r="AC479" i="28" s="1"/>
  <c r="AB479" i="28" s="1"/>
  <c r="S479" i="28"/>
  <c r="R480" i="28"/>
  <c r="S480" i="28"/>
  <c r="R481" i="28"/>
  <c r="S481" i="28"/>
  <c r="R482" i="28"/>
  <c r="AA482" i="28" s="1"/>
  <c r="AC482" i="28" s="1"/>
  <c r="AB482" i="28" s="1"/>
  <c r="S482" i="28"/>
  <c r="R483" i="28"/>
  <c r="AA483" i="28" s="1"/>
  <c r="AC483" i="28" s="1"/>
  <c r="AB483" i="28" s="1"/>
  <c r="S483" i="28"/>
  <c r="R484" i="28"/>
  <c r="S484" i="28"/>
  <c r="R485" i="28"/>
  <c r="S485" i="28"/>
  <c r="R486" i="28"/>
  <c r="S486" i="28"/>
  <c r="R487" i="28"/>
  <c r="AA487" i="28" s="1"/>
  <c r="AC487" i="28" s="1"/>
  <c r="AB487" i="28" s="1"/>
  <c r="S487" i="28"/>
  <c r="R488" i="28"/>
  <c r="S488" i="28"/>
  <c r="R489" i="28"/>
  <c r="S489" i="28"/>
  <c r="R490" i="28"/>
  <c r="S490" i="28"/>
  <c r="R491" i="28"/>
  <c r="AA491" i="28" s="1"/>
  <c r="AC491" i="28" s="1"/>
  <c r="AB491" i="28" s="1"/>
  <c r="S491" i="28"/>
  <c r="R492" i="28"/>
  <c r="S492" i="28"/>
  <c r="R493" i="28"/>
  <c r="S493" i="28"/>
  <c r="R494" i="28"/>
  <c r="S494" i="28"/>
  <c r="R495" i="28"/>
  <c r="AA495" i="28" s="1"/>
  <c r="AC495" i="28" s="1"/>
  <c r="AB495" i="28" s="1"/>
  <c r="S495" i="28"/>
  <c r="R496" i="28"/>
  <c r="S496" i="28"/>
  <c r="R497" i="28"/>
  <c r="S497" i="28"/>
  <c r="R498" i="28"/>
  <c r="S498" i="28"/>
  <c r="R499" i="28"/>
  <c r="AA499" i="28" s="1"/>
  <c r="AC499" i="28" s="1"/>
  <c r="AB499" i="28" s="1"/>
  <c r="S499" i="28"/>
  <c r="R500" i="28"/>
  <c r="S500" i="28"/>
  <c r="R501" i="28"/>
  <c r="S501" i="28"/>
  <c r="R502" i="28"/>
  <c r="AA502" i="28" s="1"/>
  <c r="AC502" i="28" s="1"/>
  <c r="AB502" i="28" s="1"/>
  <c r="S502" i="28"/>
  <c r="R503" i="28"/>
  <c r="AA503" i="28" s="1"/>
  <c r="AC503" i="28" s="1"/>
  <c r="AB503" i="28" s="1"/>
  <c r="S503" i="28"/>
  <c r="R504" i="28"/>
  <c r="S504" i="28"/>
  <c r="R505" i="28"/>
  <c r="S505" i="28"/>
  <c r="R506" i="28"/>
  <c r="AA506" i="28" s="1"/>
  <c r="AC506" i="28" s="1"/>
  <c r="AB506" i="28" s="1"/>
  <c r="S506" i="28"/>
  <c r="R507" i="28"/>
  <c r="AA507" i="28" s="1"/>
  <c r="AC507" i="28" s="1"/>
  <c r="AB507" i="28" s="1"/>
  <c r="S507" i="28"/>
  <c r="R508" i="28"/>
  <c r="S508" i="28"/>
  <c r="R509" i="28"/>
  <c r="S509" i="28"/>
  <c r="R510" i="28"/>
  <c r="AA510" i="28" s="1"/>
  <c r="AC510" i="28" s="1"/>
  <c r="AB510" i="28" s="1"/>
  <c r="S510" i="28"/>
  <c r="R511" i="28"/>
  <c r="AA511" i="28" s="1"/>
  <c r="AC511" i="28" s="1"/>
  <c r="AB511" i="28" s="1"/>
  <c r="S511" i="28"/>
  <c r="R512" i="28"/>
  <c r="S512" i="28"/>
  <c r="R513" i="28"/>
  <c r="S513" i="28"/>
  <c r="R514" i="28"/>
  <c r="AA514" i="28" s="1"/>
  <c r="AC514" i="28" s="1"/>
  <c r="AB514" i="28" s="1"/>
  <c r="S514" i="28"/>
  <c r="R515" i="28"/>
  <c r="AA515" i="28" s="1"/>
  <c r="AC515" i="28" s="1"/>
  <c r="AB515" i="28" s="1"/>
  <c r="S515" i="28"/>
  <c r="R516" i="28"/>
  <c r="S516" i="28"/>
  <c r="R517" i="28"/>
  <c r="S517" i="28"/>
  <c r="R518" i="28"/>
  <c r="S518" i="28"/>
  <c r="R519" i="28"/>
  <c r="AA519" i="28" s="1"/>
  <c r="AC519" i="28" s="1"/>
  <c r="AB519" i="28" s="1"/>
  <c r="S519" i="28"/>
  <c r="R520" i="28"/>
  <c r="S520" i="28"/>
  <c r="R521" i="28"/>
  <c r="S521" i="28"/>
  <c r="R522" i="28"/>
  <c r="AA522" i="28" s="1"/>
  <c r="AC522" i="28" s="1"/>
  <c r="AB522" i="28" s="1"/>
  <c r="S522" i="28"/>
  <c r="R523" i="28"/>
  <c r="AA523" i="28" s="1"/>
  <c r="AC523" i="28" s="1"/>
  <c r="AB523" i="28" s="1"/>
  <c r="S523" i="28"/>
  <c r="R524" i="28"/>
  <c r="S524" i="28"/>
  <c r="R525" i="28"/>
  <c r="S525" i="28"/>
  <c r="R526" i="28"/>
  <c r="AA526" i="28" s="1"/>
  <c r="AC526" i="28" s="1"/>
  <c r="AB526" i="28" s="1"/>
  <c r="S526" i="28"/>
  <c r="R527" i="28"/>
  <c r="AA527" i="28" s="1"/>
  <c r="AC527" i="28" s="1"/>
  <c r="AB527" i="28" s="1"/>
  <c r="S527" i="28"/>
  <c r="R528" i="28"/>
  <c r="S528" i="28"/>
  <c r="R529" i="28"/>
  <c r="S529" i="28"/>
  <c r="R530" i="28"/>
  <c r="AA530" i="28" s="1"/>
  <c r="AC530" i="28" s="1"/>
  <c r="AB530" i="28" s="1"/>
  <c r="S530" i="28"/>
  <c r="R531" i="28"/>
  <c r="AA531" i="28" s="1"/>
  <c r="S531" i="28"/>
  <c r="R532" i="28"/>
  <c r="S532" i="28"/>
  <c r="R533" i="28"/>
  <c r="S533" i="28"/>
  <c r="R534" i="28"/>
  <c r="AA534" i="28" s="1"/>
  <c r="AC534" i="28" s="1"/>
  <c r="AB534" i="28" s="1"/>
  <c r="S534" i="28"/>
  <c r="R535" i="28"/>
  <c r="AA535" i="28" s="1"/>
  <c r="AC535" i="28" s="1"/>
  <c r="AB535" i="28" s="1"/>
  <c r="S535" i="28"/>
  <c r="R536" i="28"/>
  <c r="S536" i="28"/>
  <c r="R537" i="28"/>
  <c r="S537" i="28"/>
  <c r="R538" i="28"/>
  <c r="AA538" i="28" s="1"/>
  <c r="AC538" i="28" s="1"/>
  <c r="AB538" i="28" s="1"/>
  <c r="S538" i="28"/>
  <c r="R539" i="28"/>
  <c r="AA539" i="28" s="1"/>
  <c r="AC539" i="28" s="1"/>
  <c r="AB539" i="28" s="1"/>
  <c r="S539" i="28"/>
  <c r="R540" i="28"/>
  <c r="S540" i="28"/>
  <c r="R541" i="28"/>
  <c r="S541" i="28"/>
  <c r="R542" i="28"/>
  <c r="AA542" i="28" s="1"/>
  <c r="AC542" i="28" s="1"/>
  <c r="AB542" i="28" s="1"/>
  <c r="S542" i="28"/>
  <c r="R543" i="28"/>
  <c r="AA543" i="28" s="1"/>
  <c r="AC543" i="28" s="1"/>
  <c r="AB543" i="28" s="1"/>
  <c r="S543" i="28"/>
  <c r="R544" i="28"/>
  <c r="S544" i="28"/>
  <c r="R545" i="28"/>
  <c r="S545" i="28"/>
  <c r="R546" i="28"/>
  <c r="S546" i="28"/>
  <c r="R547" i="28"/>
  <c r="AA547" i="28" s="1"/>
  <c r="AC547" i="28" s="1"/>
  <c r="AB547" i="28" s="1"/>
  <c r="S547" i="28"/>
  <c r="R548" i="28"/>
  <c r="S548" i="28"/>
  <c r="R549" i="28"/>
  <c r="S549" i="28"/>
  <c r="R550" i="28"/>
  <c r="AA550" i="28" s="1"/>
  <c r="AC550" i="28" s="1"/>
  <c r="AB550" i="28" s="1"/>
  <c r="S550" i="28"/>
  <c r="R551" i="28"/>
  <c r="AA551" i="28" s="1"/>
  <c r="AC551" i="28" s="1"/>
  <c r="AB551" i="28" s="1"/>
  <c r="S551" i="28"/>
  <c r="R552" i="28"/>
  <c r="S552" i="28"/>
  <c r="R553" i="28"/>
  <c r="S553" i="28"/>
  <c r="R554" i="28"/>
  <c r="AA554" i="28" s="1"/>
  <c r="AC554" i="28" s="1"/>
  <c r="AB554" i="28" s="1"/>
  <c r="S554" i="28"/>
  <c r="R555" i="28"/>
  <c r="AA555" i="28" s="1"/>
  <c r="AC555" i="28" s="1"/>
  <c r="AB555" i="28" s="1"/>
  <c r="S555" i="28"/>
  <c r="R556" i="28"/>
  <c r="S556" i="28"/>
  <c r="R557" i="28"/>
  <c r="S557" i="28"/>
  <c r="R558" i="28"/>
  <c r="AA558" i="28" s="1"/>
  <c r="AC558" i="28" s="1"/>
  <c r="AB558" i="28" s="1"/>
  <c r="S558" i="28"/>
  <c r="R559" i="28"/>
  <c r="AA559" i="28" s="1"/>
  <c r="AC559" i="28" s="1"/>
  <c r="AB559" i="28" s="1"/>
  <c r="S559" i="28"/>
  <c r="R560" i="28"/>
  <c r="S560" i="28"/>
  <c r="R561" i="28"/>
  <c r="S561" i="28"/>
  <c r="R562" i="28"/>
  <c r="AA562" i="28" s="1"/>
  <c r="AC562" i="28" s="1"/>
  <c r="AB562" i="28" s="1"/>
  <c r="S562" i="28"/>
  <c r="R563" i="28"/>
  <c r="AA563" i="28" s="1"/>
  <c r="AC563" i="28" s="1"/>
  <c r="AB563" i="28" s="1"/>
  <c r="S563" i="28"/>
  <c r="R564" i="28"/>
  <c r="S564" i="28"/>
  <c r="R565" i="28"/>
  <c r="S565" i="28"/>
  <c r="R566" i="28"/>
  <c r="S566" i="28"/>
  <c r="R567" i="28"/>
  <c r="AA567" i="28" s="1"/>
  <c r="AC567" i="28" s="1"/>
  <c r="AB567" i="28" s="1"/>
  <c r="S567" i="28"/>
  <c r="R568" i="28"/>
  <c r="AA568" i="28" s="1"/>
  <c r="AC568" i="28" s="1"/>
  <c r="AB568" i="28" s="1"/>
  <c r="S568" i="28"/>
  <c r="R569" i="28"/>
  <c r="S569" i="28"/>
  <c r="R570" i="28"/>
  <c r="S570" i="28"/>
  <c r="R571" i="28"/>
  <c r="AA571" i="28" s="1"/>
  <c r="AC571" i="28" s="1"/>
  <c r="AB571" i="28" s="1"/>
  <c r="S571" i="28"/>
  <c r="R572" i="28"/>
  <c r="AA572" i="28" s="1"/>
  <c r="AC572" i="28" s="1"/>
  <c r="AB572" i="28" s="1"/>
  <c r="S572" i="28"/>
  <c r="R573" i="28"/>
  <c r="S573" i="28"/>
  <c r="R574" i="28"/>
  <c r="AA574" i="28" s="1"/>
  <c r="AC574" i="28" s="1"/>
  <c r="AB574" i="28" s="1"/>
  <c r="S574" i="28"/>
  <c r="R575" i="28"/>
  <c r="AA575" i="28" s="1"/>
  <c r="AC575" i="28" s="1"/>
  <c r="AB575" i="28" s="1"/>
  <c r="S575" i="28"/>
  <c r="R576" i="28"/>
  <c r="S576" i="28"/>
  <c r="R577" i="28"/>
  <c r="S577" i="28"/>
  <c r="R578" i="28"/>
  <c r="S578" i="28"/>
  <c r="R579" i="28"/>
  <c r="AA579" i="28" s="1"/>
  <c r="AC579" i="28" s="1"/>
  <c r="AB579" i="28" s="1"/>
  <c r="S579" i="28"/>
  <c r="R580" i="28"/>
  <c r="S580" i="28"/>
  <c r="R581" i="28"/>
  <c r="S581" i="28"/>
  <c r="R582" i="28"/>
  <c r="S582" i="28"/>
  <c r="R583" i="28"/>
  <c r="AA583" i="28" s="1"/>
  <c r="AC583" i="28" s="1"/>
  <c r="AB583" i="28" s="1"/>
  <c r="S583" i="28"/>
  <c r="R584" i="28"/>
  <c r="AA584" i="28" s="1"/>
  <c r="AC584" i="28" s="1"/>
  <c r="AB584" i="28" s="1"/>
  <c r="S584" i="28"/>
  <c r="R585" i="28"/>
  <c r="S585" i="28"/>
  <c r="R586" i="28"/>
  <c r="S586" i="28"/>
  <c r="R587" i="28"/>
  <c r="AA587" i="28" s="1"/>
  <c r="AC587" i="28" s="1"/>
  <c r="AB587" i="28" s="1"/>
  <c r="S587" i="28"/>
  <c r="R588" i="28"/>
  <c r="AA588" i="28" s="1"/>
  <c r="AC588" i="28" s="1"/>
  <c r="AB588" i="28" s="1"/>
  <c r="S588" i="28"/>
  <c r="R589" i="28"/>
  <c r="S589" i="28"/>
  <c r="R590" i="28"/>
  <c r="AA590" i="28" s="1"/>
  <c r="AC590" i="28" s="1"/>
  <c r="AB590" i="28" s="1"/>
  <c r="S590" i="28"/>
  <c r="R591" i="28"/>
  <c r="AA591" i="28" s="1"/>
  <c r="AC591" i="28" s="1"/>
  <c r="AB591" i="28" s="1"/>
  <c r="S591" i="28"/>
  <c r="R592" i="28"/>
  <c r="S592" i="28"/>
  <c r="R593" i="28"/>
  <c r="S593" i="28"/>
  <c r="R594" i="28"/>
  <c r="S594" i="28"/>
  <c r="R595" i="28"/>
  <c r="AA595" i="28" s="1"/>
  <c r="AC595" i="28" s="1"/>
  <c r="AB595" i="28" s="1"/>
  <c r="S595" i="28"/>
  <c r="R596" i="28"/>
  <c r="AA596" i="28" s="1"/>
  <c r="AC596" i="28" s="1"/>
  <c r="AB596" i="28" s="1"/>
  <c r="S596" i="28"/>
  <c r="R597" i="28"/>
  <c r="S597" i="28"/>
  <c r="R598" i="28"/>
  <c r="AA598" i="28" s="1"/>
  <c r="AC598" i="28" s="1"/>
  <c r="AB598" i="28" s="1"/>
  <c r="S598" i="28"/>
  <c r="R599" i="28"/>
  <c r="AA599" i="28" s="1"/>
  <c r="AC599" i="28" s="1"/>
  <c r="AB599" i="28" s="1"/>
  <c r="S599" i="28"/>
  <c r="R600" i="28"/>
  <c r="S600" i="28"/>
  <c r="R601" i="28"/>
  <c r="S601" i="28"/>
  <c r="R602" i="28"/>
  <c r="S602" i="28"/>
  <c r="R603" i="28"/>
  <c r="AA603" i="28" s="1"/>
  <c r="AC603" i="28" s="1"/>
  <c r="AB603" i="28" s="1"/>
  <c r="S603" i="28"/>
  <c r="R604" i="28"/>
  <c r="AA604" i="28" s="1"/>
  <c r="AC604" i="28" s="1"/>
  <c r="AB604" i="28" s="1"/>
  <c r="S604" i="28"/>
  <c r="R605" i="28"/>
  <c r="S605" i="28"/>
  <c r="R606" i="28"/>
  <c r="AA606" i="28" s="1"/>
  <c r="AC606" i="28" s="1"/>
  <c r="AB606" i="28" s="1"/>
  <c r="S606" i="28"/>
  <c r="R607" i="28"/>
  <c r="AA607" i="28" s="1"/>
  <c r="AC607" i="28" s="1"/>
  <c r="AB607" i="28" s="1"/>
  <c r="S607" i="28"/>
  <c r="R608" i="28"/>
  <c r="S608" i="28"/>
  <c r="R609" i="28"/>
  <c r="S609" i="28"/>
  <c r="R610" i="28"/>
  <c r="S610" i="28"/>
  <c r="R611" i="28"/>
  <c r="AA611" i="28" s="1"/>
  <c r="AC611" i="28" s="1"/>
  <c r="AB611" i="28" s="1"/>
  <c r="S611" i="28"/>
  <c r="R612" i="28"/>
  <c r="AA612" i="28" s="1"/>
  <c r="AC612" i="28" s="1"/>
  <c r="AB612" i="28" s="1"/>
  <c r="S612" i="28"/>
  <c r="R613" i="28"/>
  <c r="S613" i="28"/>
  <c r="R614" i="28"/>
  <c r="S614" i="28"/>
  <c r="R615" i="28"/>
  <c r="AA615" i="28" s="1"/>
  <c r="AC615" i="28" s="1"/>
  <c r="AB615" i="28" s="1"/>
  <c r="S615" i="28"/>
  <c r="R616" i="28"/>
  <c r="AA616" i="28" s="1"/>
  <c r="AC616" i="28" s="1"/>
  <c r="AB616" i="28" s="1"/>
  <c r="S616" i="28"/>
  <c r="R617" i="28"/>
  <c r="S617" i="28"/>
  <c r="R618" i="28"/>
  <c r="S618" i="28"/>
  <c r="R619" i="28"/>
  <c r="AA619" i="28" s="1"/>
  <c r="AC619" i="28" s="1"/>
  <c r="AB619" i="28" s="1"/>
  <c r="S619" i="28"/>
  <c r="R620" i="28"/>
  <c r="AA620" i="28" s="1"/>
  <c r="AC620" i="28" s="1"/>
  <c r="AB620" i="28" s="1"/>
  <c r="S620" i="28"/>
  <c r="R621" i="28"/>
  <c r="S621" i="28"/>
  <c r="R622" i="28"/>
  <c r="AA622" i="28" s="1"/>
  <c r="AC622" i="28" s="1"/>
  <c r="AB622" i="28" s="1"/>
  <c r="S622" i="28"/>
  <c r="R623" i="28"/>
  <c r="AA623" i="28" s="1"/>
  <c r="AC623" i="28" s="1"/>
  <c r="AB623" i="28" s="1"/>
  <c r="S623" i="28"/>
  <c r="R624" i="28"/>
  <c r="AA624" i="28" s="1"/>
  <c r="AC624" i="28" s="1"/>
  <c r="AB624" i="28" s="1"/>
  <c r="S624" i="28"/>
  <c r="R625" i="28"/>
  <c r="S625" i="28"/>
  <c r="R626" i="28"/>
  <c r="AA626" i="28" s="1"/>
  <c r="AC626" i="28" s="1"/>
  <c r="AB626" i="28" s="1"/>
  <c r="S626" i="28"/>
  <c r="R627" i="28"/>
  <c r="AA627" i="28" s="1"/>
  <c r="AC627" i="28" s="1"/>
  <c r="AB627" i="28" s="1"/>
  <c r="S627" i="28"/>
  <c r="R628" i="28"/>
  <c r="S628" i="28"/>
  <c r="R629" i="28"/>
  <c r="S629" i="28"/>
  <c r="R630" i="28"/>
  <c r="S630" i="28"/>
  <c r="R631" i="28"/>
  <c r="AA631" i="28" s="1"/>
  <c r="AC631" i="28" s="1"/>
  <c r="AB631" i="28" s="1"/>
  <c r="S631" i="28"/>
  <c r="R632" i="28"/>
  <c r="AA632" i="28" s="1"/>
  <c r="AC632" i="28" s="1"/>
  <c r="AB632" i="28" s="1"/>
  <c r="S632" i="28"/>
  <c r="R633" i="28"/>
  <c r="S633" i="28"/>
  <c r="R634" i="28"/>
  <c r="S634" i="28"/>
  <c r="R635" i="28"/>
  <c r="AA635" i="28" s="1"/>
  <c r="AC635" i="28" s="1"/>
  <c r="AB635" i="28" s="1"/>
  <c r="S635" i="28"/>
  <c r="R636" i="28"/>
  <c r="S636" i="28"/>
  <c r="R637" i="28"/>
  <c r="S637" i="28"/>
  <c r="R638" i="28"/>
  <c r="AA638" i="28" s="1"/>
  <c r="AC638" i="28" s="1"/>
  <c r="AB638" i="28" s="1"/>
  <c r="S638" i="28"/>
  <c r="R639" i="28"/>
  <c r="AA639" i="28" s="1"/>
  <c r="AC639" i="28" s="1"/>
  <c r="AB639" i="28" s="1"/>
  <c r="S639" i="28"/>
  <c r="R640" i="28"/>
  <c r="S640" i="28"/>
  <c r="R641" i="28"/>
  <c r="S641" i="28"/>
  <c r="R642" i="28"/>
  <c r="AA642" i="28" s="1"/>
  <c r="AC642" i="28" s="1"/>
  <c r="AB642" i="28" s="1"/>
  <c r="S642" i="28"/>
  <c r="R643" i="28"/>
  <c r="AA643" i="28" s="1"/>
  <c r="AC643" i="28" s="1"/>
  <c r="AB643" i="28" s="1"/>
  <c r="S643" i="28"/>
  <c r="R644" i="28"/>
  <c r="S644" i="28"/>
  <c r="R645" i="28"/>
  <c r="S645" i="28"/>
  <c r="R646" i="28"/>
  <c r="AA646" i="28" s="1"/>
  <c r="AC646" i="28" s="1"/>
  <c r="AB646" i="28" s="1"/>
  <c r="S646" i="28"/>
  <c r="R647" i="28"/>
  <c r="AA647" i="28" s="1"/>
  <c r="AC647" i="28" s="1"/>
  <c r="AB647" i="28" s="1"/>
  <c r="S647" i="28"/>
  <c r="R648" i="28"/>
  <c r="S648" i="28"/>
  <c r="R649" i="28"/>
  <c r="S649" i="28"/>
  <c r="R650" i="28"/>
  <c r="AA650" i="28" s="1"/>
  <c r="AC650" i="28" s="1"/>
  <c r="AB650" i="28" s="1"/>
  <c r="S650" i="28"/>
  <c r="R651" i="28"/>
  <c r="AA651" i="28" s="1"/>
  <c r="AC651" i="28" s="1"/>
  <c r="AB651" i="28" s="1"/>
  <c r="S651" i="28"/>
  <c r="R652" i="28"/>
  <c r="S652" i="28"/>
  <c r="R653" i="28"/>
  <c r="S653" i="28"/>
  <c r="R654" i="28"/>
  <c r="AA654" i="28" s="1"/>
  <c r="AC654" i="28" s="1"/>
  <c r="AB654" i="28" s="1"/>
  <c r="S654" i="28"/>
  <c r="R655" i="28"/>
  <c r="AA655" i="28" s="1"/>
  <c r="AC655" i="28" s="1"/>
  <c r="AB655" i="28" s="1"/>
  <c r="S655" i="28"/>
  <c r="R656" i="28"/>
  <c r="S656" i="28"/>
  <c r="R657" i="28"/>
  <c r="S657" i="28"/>
  <c r="R658" i="28"/>
  <c r="AA658" i="28" s="1"/>
  <c r="AC658" i="28" s="1"/>
  <c r="AB658" i="28" s="1"/>
  <c r="S658" i="28"/>
  <c r="R659" i="28"/>
  <c r="AA659" i="28" s="1"/>
  <c r="AC659" i="28" s="1"/>
  <c r="AB659" i="28" s="1"/>
  <c r="S659" i="28"/>
  <c r="R660" i="28"/>
  <c r="S660" i="28"/>
  <c r="R661" i="28"/>
  <c r="S661" i="28"/>
  <c r="R662" i="28"/>
  <c r="AA662" i="28" s="1"/>
  <c r="AC662" i="28" s="1"/>
  <c r="AB662" i="28" s="1"/>
  <c r="S662" i="28"/>
  <c r="R663" i="28"/>
  <c r="AA663" i="28" s="1"/>
  <c r="AC663" i="28" s="1"/>
  <c r="AB663" i="28" s="1"/>
  <c r="S663" i="28"/>
  <c r="R664" i="28"/>
  <c r="S664" i="28"/>
  <c r="R665" i="28"/>
  <c r="S665" i="28"/>
  <c r="R666" i="28"/>
  <c r="AA666" i="28" s="1"/>
  <c r="AC666" i="28" s="1"/>
  <c r="AB666" i="28" s="1"/>
  <c r="S666" i="28"/>
  <c r="R667" i="28"/>
  <c r="AA667" i="28" s="1"/>
  <c r="AC667" i="28" s="1"/>
  <c r="AB667" i="28" s="1"/>
  <c r="S667" i="28"/>
  <c r="R668" i="28"/>
  <c r="AA668" i="28" s="1"/>
  <c r="AC668" i="28" s="1"/>
  <c r="AB668" i="28" s="1"/>
  <c r="S668" i="28"/>
  <c r="R669" i="28"/>
  <c r="S669" i="28"/>
  <c r="R670" i="28"/>
  <c r="S670" i="28"/>
  <c r="R671" i="28"/>
  <c r="AA671" i="28" s="1"/>
  <c r="AC671" i="28" s="1"/>
  <c r="AB671" i="28" s="1"/>
  <c r="S671" i="28"/>
  <c r="R672" i="28"/>
  <c r="S672" i="28"/>
  <c r="R673" i="28"/>
  <c r="S673" i="28"/>
  <c r="R674" i="28"/>
  <c r="AA674" i="28" s="1"/>
  <c r="AC674" i="28" s="1"/>
  <c r="AB674" i="28" s="1"/>
  <c r="S674" i="28"/>
  <c r="R675" i="28"/>
  <c r="AA675" i="28" s="1"/>
  <c r="AC675" i="28" s="1"/>
  <c r="AB675" i="28" s="1"/>
  <c r="S675" i="28"/>
  <c r="R676" i="28"/>
  <c r="AA676" i="28" s="1"/>
  <c r="AC676" i="28" s="1"/>
  <c r="AB676" i="28" s="1"/>
  <c r="S676" i="28"/>
  <c r="R677" i="28"/>
  <c r="S677" i="28"/>
  <c r="R678" i="28"/>
  <c r="AA678" i="28" s="1"/>
  <c r="AC678" i="28" s="1"/>
  <c r="AB678" i="28" s="1"/>
  <c r="S678" i="28"/>
  <c r="R679" i="28"/>
  <c r="AA679" i="28" s="1"/>
  <c r="AC679" i="28" s="1"/>
  <c r="AB679" i="28" s="1"/>
  <c r="S679" i="28"/>
  <c r="R680" i="28"/>
  <c r="S680" i="28"/>
  <c r="R681" i="28"/>
  <c r="S681" i="28"/>
  <c r="R682" i="28"/>
  <c r="S682" i="28"/>
  <c r="R683" i="28"/>
  <c r="AA683" i="28" s="1"/>
  <c r="AC683" i="28" s="1"/>
  <c r="AB683" i="28" s="1"/>
  <c r="S683" i="28"/>
  <c r="R684" i="28"/>
  <c r="S684" i="28"/>
  <c r="R685" i="28"/>
  <c r="S685" i="28"/>
  <c r="R686" i="28"/>
  <c r="AA686" i="28" s="1"/>
  <c r="AC686" i="28" s="1"/>
  <c r="AB686" i="28" s="1"/>
  <c r="S686" i="28"/>
  <c r="R687" i="28"/>
  <c r="AA687" i="28" s="1"/>
  <c r="AC687" i="28" s="1"/>
  <c r="AB687" i="28" s="1"/>
  <c r="S687" i="28"/>
  <c r="R688" i="28"/>
  <c r="AA688" i="28" s="1"/>
  <c r="AC688" i="28" s="1"/>
  <c r="AB688" i="28" s="1"/>
  <c r="S688" i="28"/>
  <c r="R689" i="28"/>
  <c r="S689" i="28"/>
  <c r="R690" i="28"/>
  <c r="AA690" i="28" s="1"/>
  <c r="AC690" i="28" s="1"/>
  <c r="AB690" i="28" s="1"/>
  <c r="S690" i="28"/>
  <c r="R691" i="28"/>
  <c r="AA691" i="28" s="1"/>
  <c r="AC691" i="28" s="1"/>
  <c r="AB691" i="28" s="1"/>
  <c r="S691" i="28"/>
  <c r="R692" i="28"/>
  <c r="AA692" i="28" s="1"/>
  <c r="AC692" i="28" s="1"/>
  <c r="AB692" i="28" s="1"/>
  <c r="S692" i="28"/>
  <c r="R693" i="28"/>
  <c r="S693" i="28"/>
  <c r="R694" i="28"/>
  <c r="AA694" i="28" s="1"/>
  <c r="AC694" i="28" s="1"/>
  <c r="AB694" i="28" s="1"/>
  <c r="S694" i="28"/>
  <c r="R695" i="28"/>
  <c r="AA695" i="28" s="1"/>
  <c r="AC695" i="28" s="1"/>
  <c r="AB695" i="28" s="1"/>
  <c r="S695" i="28"/>
  <c r="R696" i="28"/>
  <c r="AA696" i="28" s="1"/>
  <c r="AC696" i="28" s="1"/>
  <c r="AB696" i="28" s="1"/>
  <c r="S696" i="28"/>
  <c r="R697" i="28"/>
  <c r="S697" i="28"/>
  <c r="R698" i="28"/>
  <c r="AA698" i="28" s="1"/>
  <c r="AC698" i="28" s="1"/>
  <c r="AB698" i="28" s="1"/>
  <c r="S698" i="28"/>
  <c r="R699" i="28"/>
  <c r="AA699" i="28" s="1"/>
  <c r="AC699" i="28" s="1"/>
  <c r="AB699" i="28" s="1"/>
  <c r="S699" i="28"/>
  <c r="R700" i="28"/>
  <c r="S700" i="28"/>
  <c r="R701" i="28"/>
  <c r="S701" i="28"/>
  <c r="R702" i="28"/>
  <c r="AA702" i="28" s="1"/>
  <c r="AC702" i="28" s="1"/>
  <c r="AB702" i="28" s="1"/>
  <c r="S702" i="28"/>
  <c r="R703" i="28"/>
  <c r="AA703" i="28" s="1"/>
  <c r="AC703" i="28" s="1"/>
  <c r="AB703" i="28" s="1"/>
  <c r="S703" i="28"/>
  <c r="R704" i="28"/>
  <c r="S704" i="28"/>
  <c r="R705" i="28"/>
  <c r="S705" i="28"/>
  <c r="R706" i="28"/>
  <c r="AA706" i="28" s="1"/>
  <c r="AC706" i="28" s="1"/>
  <c r="AB706" i="28" s="1"/>
  <c r="S706" i="28"/>
  <c r="R707" i="28"/>
  <c r="AA707" i="28" s="1"/>
  <c r="AC707" i="28" s="1"/>
  <c r="AB707" i="28" s="1"/>
  <c r="S707" i="28"/>
  <c r="R708" i="28"/>
  <c r="S708" i="28"/>
  <c r="R709" i="28"/>
  <c r="S709" i="28"/>
  <c r="R710" i="28"/>
  <c r="S710" i="28"/>
  <c r="R711" i="28"/>
  <c r="AA711" i="28" s="1"/>
  <c r="AC711" i="28" s="1"/>
  <c r="AB711" i="28" s="1"/>
  <c r="S711" i="28"/>
  <c r="R712" i="28"/>
  <c r="AA712" i="28" s="1"/>
  <c r="AC712" i="28" s="1"/>
  <c r="AB712" i="28" s="1"/>
  <c r="S712" i="28"/>
  <c r="R713" i="28"/>
  <c r="S713" i="28"/>
  <c r="R714" i="28"/>
  <c r="AA714" i="28" s="1"/>
  <c r="AC714" i="28" s="1"/>
  <c r="AB714" i="28" s="1"/>
  <c r="S714" i="28"/>
  <c r="R715" i="28"/>
  <c r="AA715" i="28" s="1"/>
  <c r="AC715" i="28" s="1"/>
  <c r="AB715" i="28" s="1"/>
  <c r="S715" i="28"/>
  <c r="R716" i="28"/>
  <c r="AA716" i="28" s="1"/>
  <c r="AC716" i="28" s="1"/>
  <c r="AB716" i="28" s="1"/>
  <c r="S716" i="28"/>
  <c r="R717" i="28"/>
  <c r="S717" i="28"/>
  <c r="R718" i="28"/>
  <c r="AA718" i="28" s="1"/>
  <c r="AC718" i="28" s="1"/>
  <c r="AB718" i="28" s="1"/>
  <c r="S718" i="28"/>
  <c r="R719" i="28"/>
  <c r="AA719" i="28" s="1"/>
  <c r="AC719" i="28" s="1"/>
  <c r="AB719" i="28" s="1"/>
  <c r="S719" i="28"/>
  <c r="R720" i="28"/>
  <c r="AA720" i="28" s="1"/>
  <c r="AC720" i="28" s="1"/>
  <c r="AB720" i="28" s="1"/>
  <c r="S720" i="28"/>
  <c r="R721" i="28"/>
  <c r="S721" i="28"/>
  <c r="R722" i="28"/>
  <c r="AA722" i="28" s="1"/>
  <c r="AC722" i="28" s="1"/>
  <c r="AB722" i="28" s="1"/>
  <c r="S722" i="28"/>
  <c r="R723" i="28"/>
  <c r="AA723" i="28" s="1"/>
  <c r="AC723" i="28" s="1"/>
  <c r="AB723" i="28" s="1"/>
  <c r="S723" i="28"/>
  <c r="R724" i="28"/>
  <c r="S724" i="28"/>
  <c r="R725" i="28"/>
  <c r="S725" i="28"/>
  <c r="R726" i="28"/>
  <c r="AA726" i="28" s="1"/>
  <c r="AC726" i="28" s="1"/>
  <c r="AB726" i="28" s="1"/>
  <c r="S726" i="28"/>
  <c r="R727" i="28"/>
  <c r="AA727" i="28" s="1"/>
  <c r="AC727" i="28" s="1"/>
  <c r="AB727" i="28" s="1"/>
  <c r="S727" i="28"/>
  <c r="R728" i="28"/>
  <c r="S728" i="28"/>
  <c r="R729" i="28"/>
  <c r="S729" i="28"/>
  <c r="R730" i="28"/>
  <c r="S730" i="28"/>
  <c r="R731" i="28"/>
  <c r="AA731" i="28" s="1"/>
  <c r="AC731" i="28" s="1"/>
  <c r="AB731" i="28" s="1"/>
  <c r="S731" i="28"/>
  <c r="R732" i="28"/>
  <c r="AA732" i="28" s="1"/>
  <c r="AC732" i="28" s="1"/>
  <c r="AB732" i="28" s="1"/>
  <c r="S732" i="28"/>
  <c r="R733" i="28"/>
  <c r="S733" i="28"/>
  <c r="R734" i="28"/>
  <c r="AA734" i="28" s="1"/>
  <c r="AC734" i="28" s="1"/>
  <c r="AB734" i="28" s="1"/>
  <c r="S734" i="28"/>
  <c r="R735" i="28"/>
  <c r="AA735" i="28" s="1"/>
  <c r="AC735" i="28" s="1"/>
  <c r="AB735" i="28" s="1"/>
  <c r="S735" i="28"/>
  <c r="R736" i="28"/>
  <c r="S736" i="28"/>
  <c r="R737" i="28"/>
  <c r="S737" i="28"/>
  <c r="R738" i="28"/>
  <c r="AA738" i="28" s="1"/>
  <c r="AC738" i="28" s="1"/>
  <c r="AB738" i="28" s="1"/>
  <c r="S738" i="28"/>
  <c r="R739" i="28"/>
  <c r="AA739" i="28" s="1"/>
  <c r="AC739" i="28" s="1"/>
  <c r="AB739" i="28" s="1"/>
  <c r="S739" i="28"/>
  <c r="R740" i="28"/>
  <c r="S740" i="28"/>
  <c r="R741" i="28"/>
  <c r="S741" i="28"/>
  <c r="R742" i="28"/>
  <c r="S742" i="28"/>
  <c r="R743" i="28"/>
  <c r="AA743" i="28" s="1"/>
  <c r="AC743" i="28" s="1"/>
  <c r="AB743" i="28" s="1"/>
  <c r="S743" i="28"/>
  <c r="R744" i="28"/>
  <c r="AA744" i="28" s="1"/>
  <c r="AC744" i="28" s="1"/>
  <c r="AB744" i="28" s="1"/>
  <c r="S744" i="28"/>
  <c r="R745" i="28"/>
  <c r="S745" i="28"/>
  <c r="R746" i="28"/>
  <c r="AA746" i="28" s="1"/>
  <c r="AC746" i="28" s="1"/>
  <c r="AB746" i="28" s="1"/>
  <c r="S746" i="28"/>
  <c r="R747" i="28"/>
  <c r="AA747" i="28" s="1"/>
  <c r="AC747" i="28" s="1"/>
  <c r="AB747" i="28" s="1"/>
  <c r="S747" i="28"/>
  <c r="R748" i="28"/>
  <c r="AA748" i="28" s="1"/>
  <c r="AC748" i="28" s="1"/>
  <c r="AB748" i="28" s="1"/>
  <c r="S748" i="28"/>
  <c r="R749" i="28"/>
  <c r="S749" i="28"/>
  <c r="R750" i="28"/>
  <c r="AA750" i="28" s="1"/>
  <c r="AC750" i="28" s="1"/>
  <c r="AB750" i="28" s="1"/>
  <c r="S750" i="28"/>
  <c r="R751" i="28"/>
  <c r="AA751" i="28" s="1"/>
  <c r="AC751" i="28" s="1"/>
  <c r="AB751" i="28" s="1"/>
  <c r="S751" i="28"/>
  <c r="R752" i="28"/>
  <c r="S752" i="28"/>
  <c r="R753" i="28"/>
  <c r="S753" i="28"/>
  <c r="R754" i="28"/>
  <c r="AA754" i="28" s="1"/>
  <c r="AC754" i="28" s="1"/>
  <c r="AB754" i="28" s="1"/>
  <c r="S754" i="28"/>
  <c r="R755" i="28"/>
  <c r="AA755" i="28" s="1"/>
  <c r="AC755" i="28" s="1"/>
  <c r="AB755" i="28" s="1"/>
  <c r="S755" i="28"/>
  <c r="R756" i="28"/>
  <c r="AA756" i="28" s="1"/>
  <c r="AC756" i="28" s="1"/>
  <c r="AB756" i="28" s="1"/>
  <c r="S756" i="28"/>
  <c r="R757" i="28"/>
  <c r="S757" i="28"/>
  <c r="R758" i="28"/>
  <c r="AA758" i="28" s="1"/>
  <c r="AC758" i="28" s="1"/>
  <c r="AB758" i="28" s="1"/>
  <c r="S758" i="28"/>
  <c r="R759" i="28"/>
  <c r="AA759" i="28" s="1"/>
  <c r="AC759" i="28" s="1"/>
  <c r="AB759" i="28" s="1"/>
  <c r="S759" i="28"/>
  <c r="R760" i="28"/>
  <c r="S760" i="28"/>
  <c r="R761" i="28"/>
  <c r="S761" i="28"/>
  <c r="R762" i="28"/>
  <c r="AA762" i="28" s="1"/>
  <c r="AC762" i="28" s="1"/>
  <c r="AB762" i="28" s="1"/>
  <c r="S762" i="28"/>
  <c r="R763" i="28"/>
  <c r="AA763" i="28" s="1"/>
  <c r="AC763" i="28" s="1"/>
  <c r="AB763" i="28" s="1"/>
  <c r="S763" i="28"/>
  <c r="R764" i="28"/>
  <c r="AA764" i="28" s="1"/>
  <c r="AC764" i="28" s="1"/>
  <c r="AB764" i="28" s="1"/>
  <c r="S764" i="28"/>
  <c r="R765" i="28"/>
  <c r="S765" i="28"/>
  <c r="R766" i="28"/>
  <c r="AA766" i="28" s="1"/>
  <c r="AC766" i="28" s="1"/>
  <c r="AB766" i="28" s="1"/>
  <c r="S766" i="28"/>
  <c r="R767" i="28"/>
  <c r="AA767" i="28" s="1"/>
  <c r="AC767" i="28" s="1"/>
  <c r="AB767" i="28" s="1"/>
  <c r="S767" i="28"/>
  <c r="R768" i="28"/>
  <c r="AA768" i="28" s="1"/>
  <c r="AC768" i="28" s="1"/>
  <c r="AB768" i="28" s="1"/>
  <c r="S768" i="28"/>
  <c r="R769" i="28"/>
  <c r="S769" i="28"/>
  <c r="R770" i="28"/>
  <c r="AA770" i="28" s="1"/>
  <c r="AC770" i="28" s="1"/>
  <c r="AB770" i="28" s="1"/>
  <c r="S770" i="28"/>
  <c r="R771" i="28"/>
  <c r="AA771" i="28" s="1"/>
  <c r="AC771" i="28" s="1"/>
  <c r="AB771" i="28" s="1"/>
  <c r="S771" i="28"/>
  <c r="R772" i="28"/>
  <c r="S772" i="28"/>
  <c r="R773" i="28"/>
  <c r="S773" i="28"/>
  <c r="R774" i="28"/>
  <c r="S774" i="28"/>
  <c r="R775" i="28"/>
  <c r="AA775" i="28" s="1"/>
  <c r="AC775" i="28" s="1"/>
  <c r="AB775" i="28" s="1"/>
  <c r="S775" i="28"/>
  <c r="R776" i="28"/>
  <c r="S776" i="28"/>
  <c r="R777" i="28"/>
  <c r="S777" i="28"/>
  <c r="R778" i="28"/>
  <c r="AA778" i="28" s="1"/>
  <c r="AC778" i="28" s="1"/>
  <c r="AB778" i="28" s="1"/>
  <c r="S778" i="28"/>
  <c r="R779" i="28"/>
  <c r="AA779" i="28" s="1"/>
  <c r="AC779" i="28" s="1"/>
  <c r="AB779" i="28" s="1"/>
  <c r="S779" i="28"/>
  <c r="R780" i="28"/>
  <c r="AA780" i="28" s="1"/>
  <c r="AC780" i="28" s="1"/>
  <c r="AB780" i="28" s="1"/>
  <c r="S780" i="28"/>
  <c r="R781" i="28"/>
  <c r="S781" i="28"/>
  <c r="R782" i="28"/>
  <c r="AA782" i="28" s="1"/>
  <c r="AC782" i="28" s="1"/>
  <c r="AB782" i="28" s="1"/>
  <c r="S782" i="28"/>
  <c r="R783" i="28"/>
  <c r="AA783" i="28" s="1"/>
  <c r="AC783" i="28" s="1"/>
  <c r="AB783" i="28" s="1"/>
  <c r="S783" i="28"/>
  <c r="R784" i="28"/>
  <c r="S784" i="28"/>
  <c r="R785" i="28"/>
  <c r="S785" i="28"/>
  <c r="R786" i="28"/>
  <c r="AA786" i="28" s="1"/>
  <c r="AC786" i="28" s="1"/>
  <c r="AB786" i="28" s="1"/>
  <c r="S786" i="28"/>
  <c r="R787" i="28"/>
  <c r="AA787" i="28" s="1"/>
  <c r="AC787" i="28" s="1"/>
  <c r="AB787" i="28" s="1"/>
  <c r="S787" i="28"/>
  <c r="R788" i="28"/>
  <c r="AA788" i="28" s="1"/>
  <c r="AC788" i="28" s="1"/>
  <c r="AB788" i="28" s="1"/>
  <c r="S788" i="28"/>
  <c r="R789" i="28"/>
  <c r="S789" i="28"/>
  <c r="R790" i="28"/>
  <c r="AA790" i="28" s="1"/>
  <c r="AC790" i="28" s="1"/>
  <c r="AB790" i="28" s="1"/>
  <c r="S790" i="28"/>
  <c r="R791" i="28"/>
  <c r="AA791" i="28" s="1"/>
  <c r="AC791" i="28" s="1"/>
  <c r="AB791" i="28" s="1"/>
  <c r="S791" i="28"/>
  <c r="R792" i="28"/>
  <c r="S792" i="28"/>
  <c r="R793" i="28"/>
  <c r="AA793" i="28" s="1"/>
  <c r="AC793" i="28" s="1"/>
  <c r="AB793" i="28" s="1"/>
  <c r="S793" i="28"/>
  <c r="R794" i="28"/>
  <c r="S794" i="28"/>
  <c r="R795" i="28"/>
  <c r="AA795" i="28" s="1"/>
  <c r="AC795" i="28" s="1"/>
  <c r="AB795" i="28" s="1"/>
  <c r="S795" i="28"/>
  <c r="R796" i="28"/>
  <c r="S796" i="28"/>
  <c r="R797" i="28"/>
  <c r="S797" i="28"/>
  <c r="R798" i="28"/>
  <c r="AA798" i="28" s="1"/>
  <c r="AC798" i="28" s="1"/>
  <c r="AB798" i="28" s="1"/>
  <c r="S798" i="28"/>
  <c r="R799" i="28"/>
  <c r="AA799" i="28" s="1"/>
  <c r="AC799" i="28" s="1"/>
  <c r="AB799" i="28" s="1"/>
  <c r="S799" i="28"/>
  <c r="R800" i="28"/>
  <c r="S800" i="28"/>
  <c r="R801" i="28"/>
  <c r="AA801" i="28" s="1"/>
  <c r="AC801" i="28" s="1"/>
  <c r="AB801" i="28" s="1"/>
  <c r="S801" i="28"/>
  <c r="R802" i="28"/>
  <c r="AA802" i="28" s="1"/>
  <c r="AC802" i="28" s="1"/>
  <c r="AB802" i="28" s="1"/>
  <c r="S802" i="28"/>
  <c r="R803" i="28"/>
  <c r="AA803" i="28" s="1"/>
  <c r="AC803" i="28" s="1"/>
  <c r="AB803" i="28" s="1"/>
  <c r="S803" i="28"/>
  <c r="R804" i="28"/>
  <c r="S804" i="28"/>
  <c r="R805" i="28"/>
  <c r="S805" i="28"/>
  <c r="R806" i="28"/>
  <c r="S806" i="28"/>
  <c r="R807" i="28"/>
  <c r="AA807" i="28" s="1"/>
  <c r="AC807" i="28" s="1"/>
  <c r="AB807" i="28" s="1"/>
  <c r="S807" i="28"/>
  <c r="R808" i="28"/>
  <c r="AA808" i="28" s="1"/>
  <c r="AC808" i="28" s="1"/>
  <c r="AB808" i="28" s="1"/>
  <c r="S808" i="28"/>
  <c r="R809" i="28"/>
  <c r="AA809" i="28" s="1"/>
  <c r="AC809" i="28" s="1"/>
  <c r="AB809" i="28" s="1"/>
  <c r="S809" i="28"/>
  <c r="R810" i="28"/>
  <c r="S810" i="28"/>
  <c r="R811" i="28"/>
  <c r="AA811" i="28" s="1"/>
  <c r="AC811" i="28" s="1"/>
  <c r="AB811" i="28" s="1"/>
  <c r="S811" i="28"/>
  <c r="R812" i="28"/>
  <c r="AA812" i="28" s="1"/>
  <c r="AC812" i="28" s="1"/>
  <c r="AB812" i="28" s="1"/>
  <c r="S812" i="28"/>
  <c r="R813" i="28"/>
  <c r="S813" i="28"/>
  <c r="R814" i="28"/>
  <c r="AA814" i="28" s="1"/>
  <c r="AC814" i="28" s="1"/>
  <c r="AB814" i="28" s="1"/>
  <c r="S814" i="28"/>
  <c r="R815" i="28"/>
  <c r="AA815" i="28" s="1"/>
  <c r="AC815" i="28" s="1"/>
  <c r="AB815" i="28" s="1"/>
  <c r="S815" i="28"/>
  <c r="R816" i="28"/>
  <c r="AA816" i="28" s="1"/>
  <c r="AC816" i="28" s="1"/>
  <c r="AB816" i="28" s="1"/>
  <c r="S816" i="28"/>
  <c r="R817" i="28"/>
  <c r="S817" i="28"/>
  <c r="R818" i="28"/>
  <c r="AA818" i="28" s="1"/>
  <c r="AC818" i="28" s="1"/>
  <c r="AB818" i="28" s="1"/>
  <c r="S818" i="28"/>
  <c r="R819" i="28"/>
  <c r="AA819" i="28" s="1"/>
  <c r="AC819" i="28" s="1"/>
  <c r="AB819" i="28" s="1"/>
  <c r="S819" i="28"/>
  <c r="R820" i="28"/>
  <c r="S820" i="28"/>
  <c r="R821" i="28"/>
  <c r="S821" i="28"/>
  <c r="R822" i="28"/>
  <c r="AA822" i="28" s="1"/>
  <c r="AC822" i="28" s="1"/>
  <c r="AB822" i="28" s="1"/>
  <c r="S822" i="28"/>
  <c r="R823" i="28"/>
  <c r="AA823" i="28" s="1"/>
  <c r="AC823" i="28" s="1"/>
  <c r="AB823" i="28" s="1"/>
  <c r="S823" i="28"/>
  <c r="R824" i="28"/>
  <c r="S824" i="28"/>
  <c r="R825" i="28"/>
  <c r="AA825" i="28" s="1"/>
  <c r="AC825" i="28" s="1"/>
  <c r="AB825" i="28" s="1"/>
  <c r="S825" i="28"/>
  <c r="R826" i="28"/>
  <c r="S826" i="28"/>
  <c r="R827" i="28"/>
  <c r="AA827" i="28" s="1"/>
  <c r="AC827" i="28" s="1"/>
  <c r="AB827" i="28" s="1"/>
  <c r="S827" i="28"/>
  <c r="R828" i="28"/>
  <c r="AA828" i="28" s="1"/>
  <c r="AC828" i="28" s="1"/>
  <c r="AB828" i="28" s="1"/>
  <c r="S828" i="28"/>
  <c r="R829" i="28"/>
  <c r="S829" i="28"/>
  <c r="R830" i="28"/>
  <c r="S830" i="28"/>
  <c r="R831" i="28"/>
  <c r="AA831" i="28" s="1"/>
  <c r="AC831" i="28" s="1"/>
  <c r="AB831" i="28" s="1"/>
  <c r="S831" i="28"/>
  <c r="R832" i="28"/>
  <c r="AA832" i="28" s="1"/>
  <c r="AC832" i="28" s="1"/>
  <c r="AB832" i="28" s="1"/>
  <c r="S832" i="28"/>
  <c r="R833" i="28"/>
  <c r="S833" i="28"/>
  <c r="R834" i="28"/>
  <c r="AA834" i="28" s="1"/>
  <c r="AC834" i="28" s="1"/>
  <c r="AB834" i="28" s="1"/>
  <c r="S834" i="28"/>
  <c r="R835" i="28"/>
  <c r="AA835" i="28" s="1"/>
  <c r="AC835" i="28" s="1"/>
  <c r="AB835" i="28" s="1"/>
  <c r="S835" i="28"/>
  <c r="R836" i="28"/>
  <c r="S836" i="28"/>
  <c r="R837" i="28"/>
  <c r="S837" i="28"/>
  <c r="R838" i="28"/>
  <c r="S838" i="28"/>
  <c r="R839" i="28"/>
  <c r="AA839" i="28" s="1"/>
  <c r="AC839" i="28" s="1"/>
  <c r="AB839" i="28" s="1"/>
  <c r="S839" i="28"/>
  <c r="R840" i="28"/>
  <c r="AA840" i="28" s="1"/>
  <c r="AC840" i="28" s="1"/>
  <c r="AB840" i="28" s="1"/>
  <c r="S840" i="28"/>
  <c r="R841" i="28"/>
  <c r="S841" i="28"/>
  <c r="R842" i="28"/>
  <c r="AA842" i="28" s="1"/>
  <c r="AC842" i="28" s="1"/>
  <c r="AB842" i="28" s="1"/>
  <c r="S842" i="28"/>
  <c r="R843" i="28"/>
  <c r="AA843" i="28" s="1"/>
  <c r="AC843" i="28" s="1"/>
  <c r="AB843" i="28" s="1"/>
  <c r="S843" i="28"/>
  <c r="R844" i="28"/>
  <c r="S844" i="28"/>
  <c r="R845" i="28"/>
  <c r="AA845" i="28" s="1"/>
  <c r="AC845" i="28" s="1"/>
  <c r="AB845" i="28" s="1"/>
  <c r="S845" i="28"/>
  <c r="R846" i="28"/>
  <c r="S846" i="28"/>
  <c r="R847" i="28"/>
  <c r="AA847" i="28" s="1"/>
  <c r="AC847" i="28" s="1"/>
  <c r="AB847" i="28" s="1"/>
  <c r="S847" i="28"/>
  <c r="R848" i="28"/>
  <c r="S848" i="28"/>
  <c r="R849" i="28"/>
  <c r="S849" i="28"/>
  <c r="R850" i="28"/>
  <c r="AA850" i="28" s="1"/>
  <c r="AC850" i="28" s="1"/>
  <c r="AB850" i="28" s="1"/>
  <c r="S850" i="28"/>
  <c r="R851" i="28"/>
  <c r="AA851" i="28" s="1"/>
  <c r="AC851" i="28" s="1"/>
  <c r="AB851" i="28" s="1"/>
  <c r="S851" i="28"/>
  <c r="R852" i="28"/>
  <c r="AA852" i="28" s="1"/>
  <c r="AC852" i="28" s="1"/>
  <c r="AB852" i="28" s="1"/>
  <c r="S852" i="28"/>
  <c r="R853" i="28"/>
  <c r="S853" i="28"/>
  <c r="R854" i="28"/>
  <c r="AA854" i="28" s="1"/>
  <c r="AC854" i="28" s="1"/>
  <c r="AB854" i="28" s="1"/>
  <c r="S854" i="28"/>
  <c r="R855" i="28"/>
  <c r="AA855" i="28" s="1"/>
  <c r="AC855" i="28" s="1"/>
  <c r="AB855" i="28" s="1"/>
  <c r="S855" i="28"/>
  <c r="R856" i="28"/>
  <c r="AA856" i="28" s="1"/>
  <c r="AC856" i="28" s="1"/>
  <c r="AB856" i="28" s="1"/>
  <c r="S856" i="28"/>
  <c r="R857" i="28"/>
  <c r="S857" i="28"/>
  <c r="R858" i="28"/>
  <c r="AA858" i="28" s="1"/>
  <c r="AC858" i="28" s="1"/>
  <c r="AB858" i="28" s="1"/>
  <c r="S858" i="28"/>
  <c r="R859" i="28"/>
  <c r="AA859" i="28" s="1"/>
  <c r="AC859" i="28" s="1"/>
  <c r="AB859" i="28" s="1"/>
  <c r="S859" i="28"/>
  <c r="R860" i="28"/>
  <c r="S860" i="28"/>
  <c r="R861" i="28"/>
  <c r="AA861" i="28" s="1"/>
  <c r="AC861" i="28" s="1"/>
  <c r="AB861" i="28" s="1"/>
  <c r="S861" i="28"/>
  <c r="R862" i="28"/>
  <c r="S862" i="28"/>
  <c r="R863" i="28"/>
  <c r="AA863" i="28" s="1"/>
  <c r="AC863" i="28" s="1"/>
  <c r="AB863" i="28" s="1"/>
  <c r="S863" i="28"/>
  <c r="R864" i="28"/>
  <c r="S864" i="28"/>
  <c r="R865" i="28"/>
  <c r="S865" i="28"/>
  <c r="R866" i="28"/>
  <c r="AA866" i="28" s="1"/>
  <c r="AC866" i="28" s="1"/>
  <c r="AB866" i="28" s="1"/>
  <c r="S866" i="28"/>
  <c r="R867" i="28"/>
  <c r="AA867" i="28" s="1"/>
  <c r="AC867" i="28" s="1"/>
  <c r="AB867" i="28" s="1"/>
  <c r="S867" i="28"/>
  <c r="R868" i="28"/>
  <c r="AA868" i="28" s="1"/>
  <c r="AC868" i="28" s="1"/>
  <c r="AB868" i="28" s="1"/>
  <c r="S868" i="28"/>
  <c r="R869" i="28"/>
  <c r="S869" i="28"/>
  <c r="R870" i="28"/>
  <c r="AA870" i="28" s="1"/>
  <c r="AC870" i="28" s="1"/>
  <c r="AB870" i="28" s="1"/>
  <c r="S870" i="28"/>
  <c r="R871" i="28"/>
  <c r="AA871" i="28" s="1"/>
  <c r="AC871" i="28" s="1"/>
  <c r="AB871" i="28" s="1"/>
  <c r="S871" i="28"/>
  <c r="R872" i="28"/>
  <c r="S872" i="28"/>
  <c r="R873" i="28"/>
  <c r="S873" i="28"/>
  <c r="R874" i="28"/>
  <c r="AA874" i="28" s="1"/>
  <c r="AC874" i="28" s="1"/>
  <c r="AB874" i="28" s="1"/>
  <c r="S874" i="28"/>
  <c r="R875" i="28"/>
  <c r="AA875" i="28" s="1"/>
  <c r="AC875" i="28" s="1"/>
  <c r="AB875" i="28" s="1"/>
  <c r="S875" i="28"/>
  <c r="R876" i="28"/>
  <c r="S876" i="28"/>
  <c r="R877" i="28"/>
  <c r="AA877" i="28" s="1"/>
  <c r="AC877" i="28" s="1"/>
  <c r="AB877" i="28" s="1"/>
  <c r="S877" i="28"/>
  <c r="R878" i="28"/>
  <c r="S878" i="28"/>
  <c r="R879" i="28"/>
  <c r="AA879" i="28" s="1"/>
  <c r="AC879" i="28" s="1"/>
  <c r="AB879" i="28" s="1"/>
  <c r="S879" i="28"/>
  <c r="R880" i="28"/>
  <c r="AA880" i="28" s="1"/>
  <c r="AC880" i="28" s="1"/>
  <c r="AB880" i="28" s="1"/>
  <c r="S880" i="28"/>
  <c r="R881" i="28"/>
  <c r="AA881" i="28" s="1"/>
  <c r="AC881" i="28" s="1"/>
  <c r="AB881" i="28" s="1"/>
  <c r="S881" i="28"/>
  <c r="R882" i="28"/>
  <c r="S882" i="28"/>
  <c r="R883" i="28"/>
  <c r="AA883" i="28" s="1"/>
  <c r="AC883" i="28" s="1"/>
  <c r="AB883" i="28" s="1"/>
  <c r="S883" i="28"/>
  <c r="R884" i="28"/>
  <c r="AA884" i="28" s="1"/>
  <c r="AC884" i="28" s="1"/>
  <c r="AB884" i="28" s="1"/>
  <c r="S884" i="28"/>
  <c r="R885" i="28"/>
  <c r="AA885" i="28" s="1"/>
  <c r="AC885" i="28" s="1"/>
  <c r="AB885" i="28" s="1"/>
  <c r="S885" i="28"/>
  <c r="R886" i="28"/>
  <c r="AA886" i="28" s="1"/>
  <c r="AC886" i="28" s="1"/>
  <c r="AB886" i="28" s="1"/>
  <c r="S886" i="28"/>
  <c r="R887" i="28"/>
  <c r="AA887" i="28" s="1"/>
  <c r="AC887" i="28" s="1"/>
  <c r="AB887" i="28" s="1"/>
  <c r="S887" i="28"/>
  <c r="R888" i="28"/>
  <c r="AA888" i="28" s="1"/>
  <c r="AC888" i="28" s="1"/>
  <c r="AB888" i="28" s="1"/>
  <c r="S888" i="28"/>
  <c r="R889" i="28"/>
  <c r="S889" i="28"/>
  <c r="R890" i="28"/>
  <c r="AA890" i="28" s="1"/>
  <c r="AC890" i="28" s="1"/>
  <c r="AB890" i="28" s="1"/>
  <c r="S890" i="28"/>
  <c r="R891" i="28"/>
  <c r="AA891" i="28" s="1"/>
  <c r="AC891" i="28" s="1"/>
  <c r="AB891" i="28" s="1"/>
  <c r="S891" i="28"/>
  <c r="R892" i="28"/>
  <c r="AA892" i="28" s="1"/>
  <c r="AC892" i="28" s="1"/>
  <c r="AB892" i="28" s="1"/>
  <c r="S892" i="28"/>
  <c r="R893" i="28"/>
  <c r="S893" i="28"/>
  <c r="R894" i="28"/>
  <c r="AA894" i="28" s="1"/>
  <c r="AC894" i="28" s="1"/>
  <c r="AB894" i="28" s="1"/>
  <c r="S894" i="28"/>
  <c r="R895" i="28"/>
  <c r="AA895" i="28" s="1"/>
  <c r="AC895" i="28" s="1"/>
  <c r="AB895" i="28" s="1"/>
  <c r="S895" i="28"/>
  <c r="R896" i="28"/>
  <c r="S896" i="28"/>
  <c r="R897" i="28"/>
  <c r="S897" i="28"/>
  <c r="R898" i="28"/>
  <c r="AA898" i="28" s="1"/>
  <c r="AC898" i="28" s="1"/>
  <c r="AB898" i="28" s="1"/>
  <c r="S898" i="28"/>
  <c r="R899" i="28"/>
  <c r="AA899" i="28" s="1"/>
  <c r="AC899" i="28" s="1"/>
  <c r="AB899" i="28" s="1"/>
  <c r="S899" i="28"/>
  <c r="R900" i="28"/>
  <c r="S900" i="28"/>
  <c r="R901" i="28"/>
  <c r="S901" i="28"/>
  <c r="R902" i="28"/>
  <c r="AA902" i="28" s="1"/>
  <c r="AC902" i="28" s="1"/>
  <c r="AB902" i="28" s="1"/>
  <c r="S902" i="28"/>
  <c r="R903" i="28"/>
  <c r="AA903" i="28" s="1"/>
  <c r="AC903" i="28" s="1"/>
  <c r="AB903" i="28" s="1"/>
  <c r="S903" i="28"/>
  <c r="R904" i="28"/>
  <c r="S904" i="28"/>
  <c r="R905" i="28"/>
  <c r="AA905" i="28" s="1"/>
  <c r="AC905" i="28" s="1"/>
  <c r="AB905" i="28" s="1"/>
  <c r="S905" i="28"/>
  <c r="R906" i="28"/>
  <c r="AA906" i="28" s="1"/>
  <c r="AC906" i="28" s="1"/>
  <c r="AB906" i="28" s="1"/>
  <c r="S906" i="28"/>
  <c r="R907" i="28"/>
  <c r="AA907" i="28" s="1"/>
  <c r="AC907" i="28" s="1"/>
  <c r="AB907" i="28" s="1"/>
  <c r="S907" i="28"/>
  <c r="R908" i="28"/>
  <c r="AA908" i="28" s="1"/>
  <c r="AC908" i="28" s="1"/>
  <c r="AB908" i="28" s="1"/>
  <c r="S908" i="28"/>
  <c r="R909" i="28"/>
  <c r="S909" i="28"/>
  <c r="R910" i="28"/>
  <c r="AA910" i="28" s="1"/>
  <c r="AC910" i="28" s="1"/>
  <c r="AB910" i="28" s="1"/>
  <c r="S910" i="28"/>
  <c r="R911" i="28"/>
  <c r="AA911" i="28" s="1"/>
  <c r="AC911" i="28" s="1"/>
  <c r="AB911" i="28" s="1"/>
  <c r="S911" i="28"/>
  <c r="R912" i="28"/>
  <c r="S912" i="28"/>
  <c r="R913" i="28"/>
  <c r="AA913" i="28" s="1"/>
  <c r="AC913" i="28" s="1"/>
  <c r="AB913" i="28" s="1"/>
  <c r="S913" i="28"/>
  <c r="R914" i="28"/>
  <c r="S914" i="28"/>
  <c r="R915" i="28"/>
  <c r="AA915" i="28" s="1"/>
  <c r="AC915" i="28" s="1"/>
  <c r="AB915" i="28" s="1"/>
  <c r="S915" i="28"/>
  <c r="R916" i="28"/>
  <c r="AA916" i="28" s="1"/>
  <c r="AC916" i="28" s="1"/>
  <c r="AB916" i="28" s="1"/>
  <c r="S916" i="28"/>
  <c r="R917" i="28"/>
  <c r="S917" i="28"/>
  <c r="R918" i="28"/>
  <c r="AA918" i="28" s="1"/>
  <c r="AC918" i="28" s="1"/>
  <c r="AB918" i="28" s="1"/>
  <c r="S918" i="28"/>
  <c r="R919" i="28"/>
  <c r="AA919" i="28" s="1"/>
  <c r="S919" i="28"/>
  <c r="R920" i="28"/>
  <c r="AA920" i="28" s="1"/>
  <c r="AC920" i="28" s="1"/>
  <c r="AB920" i="28" s="1"/>
  <c r="S920" i="28"/>
  <c r="R921" i="28"/>
  <c r="AA921" i="28" s="1"/>
  <c r="AC921" i="28" s="1"/>
  <c r="AB921" i="28" s="1"/>
  <c r="S921" i="28"/>
  <c r="R922" i="28"/>
  <c r="AA922" i="28" s="1"/>
  <c r="AC922" i="28" s="1"/>
  <c r="AB922" i="28" s="1"/>
  <c r="S922" i="28"/>
  <c r="R923" i="28"/>
  <c r="AA923" i="28" s="1"/>
  <c r="AC923" i="28" s="1"/>
  <c r="AB923" i="28" s="1"/>
  <c r="S923" i="28"/>
  <c r="R924" i="28"/>
  <c r="AA924" i="28" s="1"/>
  <c r="AC924" i="28" s="1"/>
  <c r="AB924" i="28" s="1"/>
  <c r="S924" i="28"/>
  <c r="R925" i="28"/>
  <c r="AA925" i="28" s="1"/>
  <c r="AC925" i="28" s="1"/>
  <c r="AB925" i="28" s="1"/>
  <c r="S925" i="28"/>
  <c r="R926" i="28"/>
  <c r="AA926" i="28" s="1"/>
  <c r="AC926" i="28" s="1"/>
  <c r="AB926" i="28" s="1"/>
  <c r="S926" i="28"/>
  <c r="R927" i="28"/>
  <c r="AA927" i="28" s="1"/>
  <c r="AC927" i="28" s="1"/>
  <c r="AB927" i="28" s="1"/>
  <c r="S927" i="28"/>
  <c r="R928" i="28"/>
  <c r="S928" i="28"/>
  <c r="R929" i="28"/>
  <c r="AA929" i="28" s="1"/>
  <c r="AC929" i="28" s="1"/>
  <c r="AB929" i="28" s="1"/>
  <c r="S929" i="28"/>
  <c r="R930" i="28"/>
  <c r="AA930" i="28" s="1"/>
  <c r="AC930" i="28" s="1"/>
  <c r="AB930" i="28" s="1"/>
  <c r="S930" i="28"/>
  <c r="R931" i="28"/>
  <c r="AA931" i="28" s="1"/>
  <c r="AC931" i="28" s="1"/>
  <c r="AB931" i="28" s="1"/>
  <c r="S931" i="28"/>
  <c r="R932" i="28"/>
  <c r="S932" i="28"/>
  <c r="R933" i="28"/>
  <c r="AA933" i="28" s="1"/>
  <c r="AC933" i="28" s="1"/>
  <c r="AB933" i="28" s="1"/>
  <c r="S933" i="28"/>
  <c r="R934" i="28"/>
  <c r="AA934" i="28" s="1"/>
  <c r="AC934" i="28" s="1"/>
  <c r="AB934" i="28" s="1"/>
  <c r="S934" i="28"/>
  <c r="R935" i="28"/>
  <c r="AA935" i="28" s="1"/>
  <c r="AC935" i="28" s="1"/>
  <c r="AB935" i="28" s="1"/>
  <c r="S935" i="28"/>
  <c r="R936" i="28"/>
  <c r="AA936" i="28" s="1"/>
  <c r="AC936" i="28" s="1"/>
  <c r="AB936" i="28" s="1"/>
  <c r="S936" i="28"/>
  <c r="R937" i="28"/>
  <c r="S937" i="28"/>
  <c r="R938" i="28"/>
  <c r="AA938" i="28" s="1"/>
  <c r="AC938" i="28" s="1"/>
  <c r="AB938" i="28" s="1"/>
  <c r="S938" i="28"/>
  <c r="R939" i="28"/>
  <c r="AA939" i="28" s="1"/>
  <c r="AC939" i="28" s="1"/>
  <c r="AB939" i="28" s="1"/>
  <c r="S939" i="28"/>
  <c r="R940" i="28"/>
  <c r="AA940" i="28" s="1"/>
  <c r="AC940" i="28" s="1"/>
  <c r="AB940" i="28" s="1"/>
  <c r="S940" i="28"/>
  <c r="R941" i="28"/>
  <c r="S941" i="28"/>
  <c r="R942" i="28"/>
  <c r="AA942" i="28" s="1"/>
  <c r="AC942" i="28" s="1"/>
  <c r="AB942" i="28" s="1"/>
  <c r="S942" i="28"/>
  <c r="R943" i="28"/>
  <c r="AA943" i="28" s="1"/>
  <c r="AC943" i="28" s="1"/>
  <c r="AB943" i="28" s="1"/>
  <c r="S943" i="28"/>
  <c r="R944" i="28"/>
  <c r="S944" i="28"/>
  <c r="R945" i="28"/>
  <c r="AA945" i="28" s="1"/>
  <c r="AC945" i="28" s="1"/>
  <c r="AB945" i="28" s="1"/>
  <c r="S945" i="28"/>
  <c r="R946" i="28"/>
  <c r="AA946" i="28" s="1"/>
  <c r="AC946" i="28" s="1"/>
  <c r="AB946" i="28" s="1"/>
  <c r="S946" i="28"/>
  <c r="R947" i="28"/>
  <c r="AA947" i="28" s="1"/>
  <c r="AC947" i="28" s="1"/>
  <c r="AB947" i="28" s="1"/>
  <c r="S947" i="28"/>
  <c r="R948" i="28"/>
  <c r="AA948" i="28" s="1"/>
  <c r="AC948" i="28" s="1"/>
  <c r="AB948" i="28" s="1"/>
  <c r="S948" i="28"/>
  <c r="R949" i="28"/>
  <c r="S949" i="28"/>
  <c r="R950" i="28"/>
  <c r="AA950" i="28" s="1"/>
  <c r="AC950" i="28" s="1"/>
  <c r="AB950" i="28" s="1"/>
  <c r="S950" i="28"/>
  <c r="R951" i="28"/>
  <c r="AA951" i="28" s="1"/>
  <c r="AC951" i="28" s="1"/>
  <c r="AB951" i="28" s="1"/>
  <c r="S951" i="28"/>
  <c r="R952" i="28"/>
  <c r="S952" i="28"/>
  <c r="R953" i="28"/>
  <c r="S953" i="28"/>
  <c r="R954" i="28"/>
  <c r="AA954" i="28" s="1"/>
  <c r="AC954" i="28" s="1"/>
  <c r="AB954" i="28" s="1"/>
  <c r="S954" i="28"/>
  <c r="R955" i="28"/>
  <c r="AA955" i="28" s="1"/>
  <c r="AC955" i="28" s="1"/>
  <c r="AB955" i="28" s="1"/>
  <c r="S955" i="28"/>
  <c r="R956" i="28"/>
  <c r="S956" i="28"/>
  <c r="R957" i="28"/>
  <c r="AA957" i="28" s="1"/>
  <c r="AC957" i="28" s="1"/>
  <c r="AB957" i="28" s="1"/>
  <c r="S957" i="28"/>
  <c r="R958" i="28"/>
  <c r="S958" i="28"/>
  <c r="R959" i="28"/>
  <c r="AA959" i="28" s="1"/>
  <c r="AC959" i="28" s="1"/>
  <c r="AB959" i="28" s="1"/>
  <c r="S959" i="28"/>
  <c r="R960" i="28"/>
  <c r="S960" i="28"/>
  <c r="R961" i="28"/>
  <c r="AA961" i="28" s="1"/>
  <c r="AC961" i="28" s="1"/>
  <c r="AB961" i="28" s="1"/>
  <c r="S961" i="28"/>
  <c r="R962" i="28"/>
  <c r="S962" i="28"/>
  <c r="R963" i="28"/>
  <c r="AA963" i="28" s="1"/>
  <c r="AC963" i="28" s="1"/>
  <c r="AB963" i="28" s="1"/>
  <c r="S963" i="28"/>
  <c r="R964" i="28"/>
  <c r="AA964" i="28" s="1"/>
  <c r="AC964" i="28" s="1"/>
  <c r="AB964" i="28" s="1"/>
  <c r="S964" i="28"/>
  <c r="R965" i="28"/>
  <c r="AA965" i="28" s="1"/>
  <c r="AC965" i="28" s="1"/>
  <c r="AB965" i="28" s="1"/>
  <c r="S965" i="28"/>
  <c r="R966" i="28"/>
  <c r="AA966" i="28" s="1"/>
  <c r="AC966" i="28" s="1"/>
  <c r="AB966" i="28" s="1"/>
  <c r="S966" i="28"/>
  <c r="R967" i="28"/>
  <c r="AA967" i="28" s="1"/>
  <c r="AC967" i="28" s="1"/>
  <c r="AB967" i="28" s="1"/>
  <c r="S967" i="28"/>
  <c r="R968" i="28"/>
  <c r="AA968" i="28" s="1"/>
  <c r="AC968" i="28" s="1"/>
  <c r="AB968" i="28" s="1"/>
  <c r="S968" i="28"/>
  <c r="R969" i="28"/>
  <c r="S969" i="28"/>
  <c r="R970" i="28"/>
  <c r="AA970" i="28" s="1"/>
  <c r="AC970" i="28" s="1"/>
  <c r="AB970" i="28" s="1"/>
  <c r="S970" i="28"/>
  <c r="R971" i="28"/>
  <c r="AA971" i="28" s="1"/>
  <c r="AC971" i="28" s="1"/>
  <c r="AB971" i="28" s="1"/>
  <c r="S971" i="28"/>
  <c r="R972" i="28"/>
  <c r="S972" i="28"/>
  <c r="R973" i="28"/>
  <c r="AA973" i="28" s="1"/>
  <c r="AC973" i="28" s="1"/>
  <c r="AB973" i="28" s="1"/>
  <c r="S973" i="28"/>
  <c r="R974" i="28"/>
  <c r="S974" i="28"/>
  <c r="R975" i="28"/>
  <c r="AA975" i="28" s="1"/>
  <c r="AC975" i="28" s="1"/>
  <c r="AB975" i="28" s="1"/>
  <c r="S975" i="28"/>
  <c r="R976" i="28"/>
  <c r="AA976" i="28" s="1"/>
  <c r="AC976" i="28" s="1"/>
  <c r="AB976" i="28" s="1"/>
  <c r="S976" i="28"/>
  <c r="R977" i="28"/>
  <c r="AA977" i="28" s="1"/>
  <c r="AC977" i="28" s="1"/>
  <c r="AB977" i="28" s="1"/>
  <c r="S977" i="28"/>
  <c r="R978" i="28"/>
  <c r="AA978" i="28" s="1"/>
  <c r="AC978" i="28" s="1"/>
  <c r="AB978" i="28" s="1"/>
  <c r="S978" i="28"/>
  <c r="R979" i="28"/>
  <c r="AA979" i="28" s="1"/>
  <c r="AC979" i="28" s="1"/>
  <c r="AB979" i="28" s="1"/>
  <c r="S979" i="28"/>
  <c r="R980" i="28"/>
  <c r="AA980" i="28" s="1"/>
  <c r="AC980" i="28" s="1"/>
  <c r="AB980" i="28" s="1"/>
  <c r="S980" i="28"/>
  <c r="R981" i="28"/>
  <c r="AA981" i="28" s="1"/>
  <c r="AC981" i="28" s="1"/>
  <c r="AB981" i="28" s="1"/>
  <c r="S981" i="28"/>
  <c r="R982" i="28"/>
  <c r="AA982" i="28" s="1"/>
  <c r="AC982" i="28" s="1"/>
  <c r="AB982" i="28" s="1"/>
  <c r="S982" i="28"/>
  <c r="R983" i="28"/>
  <c r="AA983" i="28" s="1"/>
  <c r="AC983" i="28" s="1"/>
  <c r="AB983" i="28" s="1"/>
  <c r="S983" i="28"/>
  <c r="R984" i="28"/>
  <c r="S984" i="28"/>
  <c r="R985" i="28"/>
  <c r="AA985" i="28" s="1"/>
  <c r="AC985" i="28" s="1"/>
  <c r="AB985" i="28" s="1"/>
  <c r="S985" i="28"/>
  <c r="R986" i="28"/>
  <c r="S986" i="28"/>
  <c r="R987" i="28"/>
  <c r="AA987" i="28" s="1"/>
  <c r="AC987" i="28" s="1"/>
  <c r="AB987" i="28" s="1"/>
  <c r="S987" i="28"/>
  <c r="R988" i="28"/>
  <c r="S988" i="28"/>
  <c r="R989" i="28"/>
  <c r="AA989" i="28" s="1"/>
  <c r="AC989" i="28" s="1"/>
  <c r="AB989" i="28" s="1"/>
  <c r="S989" i="28"/>
  <c r="R990" i="28"/>
  <c r="AA990" i="28" s="1"/>
  <c r="AC990" i="28" s="1"/>
  <c r="AB990" i="28" s="1"/>
  <c r="S990" i="28"/>
  <c r="R991" i="28"/>
  <c r="AA991" i="28" s="1"/>
  <c r="AC991" i="28" s="1"/>
  <c r="AB991" i="28" s="1"/>
  <c r="S991" i="28"/>
  <c r="R992" i="28"/>
  <c r="AA992" i="28" s="1"/>
  <c r="AC992" i="28" s="1"/>
  <c r="AB992" i="28" s="1"/>
  <c r="S992" i="28"/>
  <c r="R993" i="28"/>
  <c r="AA993" i="28" s="1"/>
  <c r="AC993" i="28" s="1"/>
  <c r="AB993" i="28" s="1"/>
  <c r="S993" i="28"/>
  <c r="R994" i="28"/>
  <c r="AA994" i="28" s="1"/>
  <c r="AC994" i="28" s="1"/>
  <c r="AB994" i="28" s="1"/>
  <c r="S994" i="28"/>
  <c r="R995" i="28"/>
  <c r="AA995" i="28" s="1"/>
  <c r="AC995" i="28" s="1"/>
  <c r="AB995" i="28" s="1"/>
  <c r="S995" i="28"/>
  <c r="R996" i="28"/>
  <c r="AA996" i="28" s="1"/>
  <c r="AC996" i="28" s="1"/>
  <c r="AB996" i="28" s="1"/>
  <c r="S996" i="28"/>
  <c r="R997" i="28"/>
  <c r="AA997" i="28" s="1"/>
  <c r="AC997" i="28" s="1"/>
  <c r="AB997" i="28" s="1"/>
  <c r="S997" i="28"/>
  <c r="R998" i="28"/>
  <c r="AA998" i="28" s="1"/>
  <c r="AC998" i="28" s="1"/>
  <c r="AB998" i="28" s="1"/>
  <c r="S998" i="28"/>
  <c r="R999" i="28"/>
  <c r="AA999" i="28" s="1"/>
  <c r="AC999" i="28" s="1"/>
  <c r="AB999" i="28" s="1"/>
  <c r="S999" i="28"/>
  <c r="R1000" i="28"/>
  <c r="S1000" i="28"/>
  <c r="R1001" i="28"/>
  <c r="AA1001" i="28" s="1"/>
  <c r="AC1001" i="28" s="1"/>
  <c r="AB1001" i="28" s="1"/>
  <c r="S1001" i="28"/>
  <c r="R1002" i="28"/>
  <c r="AA1002" i="28" s="1"/>
  <c r="AC1002" i="28" s="1"/>
  <c r="AB1002" i="28" s="1"/>
  <c r="S1002" i="28"/>
  <c r="S3" i="28"/>
  <c r="R3" i="28"/>
  <c r="AA3" i="28" s="1"/>
  <c r="AC3" i="28" s="1"/>
  <c r="C18" i="29" s="1"/>
  <c r="AA4" i="28"/>
  <c r="AC4" i="28" s="1"/>
  <c r="AB4" i="28" s="1"/>
  <c r="AA6" i="28"/>
  <c r="AC6" i="28" s="1"/>
  <c r="AB6" i="28" s="1"/>
  <c r="AA8" i="28"/>
  <c r="AC8" i="28" s="1"/>
  <c r="AB8" i="28" s="1"/>
  <c r="AA9" i="28"/>
  <c r="AC9" i="28" s="1"/>
  <c r="AB9" i="28" s="1"/>
  <c r="AA12" i="28"/>
  <c r="AC12" i="28" s="1"/>
  <c r="AB12" i="28" s="1"/>
  <c r="AA13" i="28"/>
  <c r="AC13" i="28" s="1"/>
  <c r="AB13" i="28" s="1"/>
  <c r="AA14" i="28"/>
  <c r="AC14" i="28" s="1"/>
  <c r="AB14" i="28" s="1"/>
  <c r="AA16" i="28"/>
  <c r="AC16" i="28" s="1"/>
  <c r="AB16" i="28" s="1"/>
  <c r="AA17" i="28"/>
  <c r="AC17" i="28" s="1"/>
  <c r="AB17" i="28" s="1"/>
  <c r="AA18" i="28"/>
  <c r="AC18" i="28" s="1"/>
  <c r="AB18" i="28" s="1"/>
  <c r="AA20" i="28"/>
  <c r="AC20" i="28" s="1"/>
  <c r="AB20" i="28" s="1"/>
  <c r="AA21" i="28"/>
  <c r="AC21" i="28" s="1"/>
  <c r="AB21" i="28" s="1"/>
  <c r="AA22" i="28"/>
  <c r="AC22" i="28" s="1"/>
  <c r="AB22" i="28" s="1"/>
  <c r="AA24" i="28"/>
  <c r="AC24" i="28" s="1"/>
  <c r="AB24" i="28" s="1"/>
  <c r="AA25" i="28"/>
  <c r="AC25" i="28" s="1"/>
  <c r="AB25" i="28" s="1"/>
  <c r="AA26" i="28"/>
  <c r="AC26" i="28" s="1"/>
  <c r="AB26" i="28" s="1"/>
  <c r="AA28" i="28"/>
  <c r="AC28" i="28" s="1"/>
  <c r="AB28" i="28" s="1"/>
  <c r="AA29" i="28"/>
  <c r="AC29" i="28" s="1"/>
  <c r="AB29" i="28" s="1"/>
  <c r="AA30" i="28"/>
  <c r="AC30" i="28" s="1"/>
  <c r="AB30" i="28" s="1"/>
  <c r="AA32" i="28"/>
  <c r="AC32" i="28" s="1"/>
  <c r="AB32" i="28" s="1"/>
  <c r="AA33" i="28"/>
  <c r="AC33" i="28" s="1"/>
  <c r="AB33" i="28" s="1"/>
  <c r="AA34" i="28"/>
  <c r="AC34" i="28" s="1"/>
  <c r="AB34" i="28" s="1"/>
  <c r="AA36" i="28"/>
  <c r="AC36" i="28" s="1"/>
  <c r="AB36" i="28" s="1"/>
  <c r="AA37" i="28"/>
  <c r="AC37" i="28" s="1"/>
  <c r="AB37" i="28" s="1"/>
  <c r="AA38" i="28"/>
  <c r="AC38" i="28" s="1"/>
  <c r="AB38" i="28" s="1"/>
  <c r="AA40" i="28"/>
  <c r="AC40" i="28" s="1"/>
  <c r="AB40" i="28" s="1"/>
  <c r="AA41" i="28"/>
  <c r="AC41" i="28" s="1"/>
  <c r="AB41" i="28" s="1"/>
  <c r="AA42" i="28"/>
  <c r="AC42" i="28" s="1"/>
  <c r="AB42" i="28" s="1"/>
  <c r="AA44" i="28"/>
  <c r="AC44" i="28" s="1"/>
  <c r="AB44" i="28" s="1"/>
  <c r="AA45" i="28"/>
  <c r="AC45" i="28" s="1"/>
  <c r="AB45" i="28" s="1"/>
  <c r="AA46" i="28"/>
  <c r="AC46" i="28" s="1"/>
  <c r="AB46" i="28" s="1"/>
  <c r="AA48" i="28"/>
  <c r="AC48" i="28" s="1"/>
  <c r="AB48" i="28" s="1"/>
  <c r="AA49" i="28"/>
  <c r="AC49" i="28" s="1"/>
  <c r="AB49" i="28" s="1"/>
  <c r="AA50" i="28"/>
  <c r="AC50" i="28" s="1"/>
  <c r="AB50" i="28" s="1"/>
  <c r="AA52" i="28"/>
  <c r="AC52" i="28" s="1"/>
  <c r="AB52" i="28" s="1"/>
  <c r="AA53" i="28"/>
  <c r="AC53" i="28" s="1"/>
  <c r="AB53" i="28" s="1"/>
  <c r="AA54" i="28"/>
  <c r="AC54" i="28" s="1"/>
  <c r="AB54" i="28" s="1"/>
  <c r="AA56" i="28"/>
  <c r="AC56" i="28" s="1"/>
  <c r="AB56" i="28" s="1"/>
  <c r="AA57" i="28"/>
  <c r="AC57" i="28" s="1"/>
  <c r="AB57" i="28" s="1"/>
  <c r="AA58" i="28"/>
  <c r="AC58" i="28" s="1"/>
  <c r="AB58" i="28" s="1"/>
  <c r="AA60" i="28"/>
  <c r="AC60" i="28" s="1"/>
  <c r="AB60" i="28" s="1"/>
  <c r="AA61" i="28"/>
  <c r="AC61" i="28" s="1"/>
  <c r="AB61" i="28" s="1"/>
  <c r="AA62" i="28"/>
  <c r="AC62" i="28" s="1"/>
  <c r="AB62" i="28" s="1"/>
  <c r="AA64" i="28"/>
  <c r="AC64" i="28" s="1"/>
  <c r="AB64" i="28" s="1"/>
  <c r="AA65" i="28"/>
  <c r="AC65" i="28" s="1"/>
  <c r="AB65" i="28" s="1"/>
  <c r="AA66" i="28"/>
  <c r="AC66" i="28" s="1"/>
  <c r="AB66" i="28" s="1"/>
  <c r="AA68" i="28"/>
  <c r="AC68" i="28" s="1"/>
  <c r="AB68" i="28" s="1"/>
  <c r="AA69" i="28"/>
  <c r="AC69" i="28" s="1"/>
  <c r="AB69" i="28" s="1"/>
  <c r="AA70" i="28"/>
  <c r="AC70" i="28" s="1"/>
  <c r="AB70" i="28" s="1"/>
  <c r="AA72" i="28"/>
  <c r="AC72" i="28" s="1"/>
  <c r="AB72" i="28" s="1"/>
  <c r="AA73" i="28"/>
  <c r="AC73" i="28" s="1"/>
  <c r="AB73" i="28" s="1"/>
  <c r="AA74" i="28"/>
  <c r="AC74" i="28" s="1"/>
  <c r="AB74" i="28" s="1"/>
  <c r="AA76" i="28"/>
  <c r="AC76" i="28" s="1"/>
  <c r="AB76" i="28" s="1"/>
  <c r="AA77" i="28"/>
  <c r="AC77" i="28"/>
  <c r="AB77" i="28" s="1"/>
  <c r="AA78" i="28"/>
  <c r="AC78" i="28" s="1"/>
  <c r="AB78" i="28" s="1"/>
  <c r="AA80" i="28"/>
  <c r="AC80" i="28" s="1"/>
  <c r="AB80" i="28" s="1"/>
  <c r="AA81" i="28"/>
  <c r="AC81" i="28" s="1"/>
  <c r="AB81" i="28" s="1"/>
  <c r="AA82" i="28"/>
  <c r="AC82" i="28" s="1"/>
  <c r="AB82" i="28" s="1"/>
  <c r="AA84" i="28"/>
  <c r="AC84" i="28" s="1"/>
  <c r="AB84" i="28" s="1"/>
  <c r="AA85" i="28"/>
  <c r="AC85" i="28" s="1"/>
  <c r="AB85" i="28" s="1"/>
  <c r="AA86" i="28"/>
  <c r="AC86" i="28" s="1"/>
  <c r="AB86" i="28" s="1"/>
  <c r="AA88" i="28"/>
  <c r="AC88" i="28" s="1"/>
  <c r="AB88" i="28" s="1"/>
  <c r="AA89" i="28"/>
  <c r="AC89" i="28" s="1"/>
  <c r="AB89" i="28" s="1"/>
  <c r="AA90" i="28"/>
  <c r="AC90" i="28" s="1"/>
  <c r="AB90" i="28" s="1"/>
  <c r="AA92" i="28"/>
  <c r="AC92" i="28" s="1"/>
  <c r="AB92" i="28" s="1"/>
  <c r="AA93" i="28"/>
  <c r="AC93" i="28" s="1"/>
  <c r="AB93" i="28" s="1"/>
  <c r="AA94" i="28"/>
  <c r="AC94" i="28" s="1"/>
  <c r="AB94" i="28" s="1"/>
  <c r="AA96" i="28"/>
  <c r="AC96" i="28" s="1"/>
  <c r="AB96" i="28" s="1"/>
  <c r="AA97" i="28"/>
  <c r="AC97" i="28" s="1"/>
  <c r="AB97" i="28" s="1"/>
  <c r="AA98" i="28"/>
  <c r="AC98" i="28" s="1"/>
  <c r="AB98" i="28" s="1"/>
  <c r="AA100" i="28"/>
  <c r="AC100" i="28" s="1"/>
  <c r="AB100" i="28" s="1"/>
  <c r="AA101" i="28"/>
  <c r="AC101" i="28"/>
  <c r="AB101" i="28" s="1"/>
  <c r="AA102" i="28"/>
  <c r="AC102" i="28" s="1"/>
  <c r="AB102" i="28" s="1"/>
  <c r="AA104" i="28"/>
  <c r="AC104" i="28" s="1"/>
  <c r="AB104" i="28" s="1"/>
  <c r="AA105" i="28"/>
  <c r="AC105" i="28" s="1"/>
  <c r="AB105" i="28" s="1"/>
  <c r="AA106" i="28"/>
  <c r="AC106" i="28" s="1"/>
  <c r="AB106" i="28" s="1"/>
  <c r="AA108" i="28"/>
  <c r="AC108" i="28" s="1"/>
  <c r="AB108" i="28" s="1"/>
  <c r="AA109" i="28"/>
  <c r="AC109" i="28"/>
  <c r="AB109" i="28" s="1"/>
  <c r="AA110" i="28"/>
  <c r="AC110" i="28" s="1"/>
  <c r="AB110" i="28" s="1"/>
  <c r="AA112" i="28"/>
  <c r="AC112" i="28" s="1"/>
  <c r="AB112" i="28" s="1"/>
  <c r="AA113" i="28"/>
  <c r="AC113" i="28" s="1"/>
  <c r="AB113" i="28" s="1"/>
  <c r="AA114" i="28"/>
  <c r="AC114" i="28" s="1"/>
  <c r="AB114" i="28" s="1"/>
  <c r="AA116" i="28"/>
  <c r="AC116" i="28" s="1"/>
  <c r="AB116" i="28" s="1"/>
  <c r="AA117" i="28"/>
  <c r="AC117" i="28" s="1"/>
  <c r="AB117" i="28" s="1"/>
  <c r="AA118" i="28"/>
  <c r="AC118" i="28" s="1"/>
  <c r="AB118" i="28" s="1"/>
  <c r="AA120" i="28"/>
  <c r="AC120" i="28" s="1"/>
  <c r="AB120" i="28" s="1"/>
  <c r="AA121" i="28"/>
  <c r="AC121" i="28" s="1"/>
  <c r="AB121" i="28" s="1"/>
  <c r="AA122" i="28"/>
  <c r="AC122" i="28" s="1"/>
  <c r="AB122" i="28" s="1"/>
  <c r="AA124" i="28"/>
  <c r="AC124" i="28" s="1"/>
  <c r="AB124" i="28" s="1"/>
  <c r="AA125" i="28"/>
  <c r="AC125" i="28" s="1"/>
  <c r="AB125" i="28" s="1"/>
  <c r="AA126" i="28"/>
  <c r="AC126" i="28" s="1"/>
  <c r="AB126" i="28" s="1"/>
  <c r="AA128" i="28"/>
  <c r="AC128" i="28" s="1"/>
  <c r="AB128" i="28" s="1"/>
  <c r="AA129" i="28"/>
  <c r="AC129" i="28" s="1"/>
  <c r="AB129" i="28" s="1"/>
  <c r="AA130" i="28"/>
  <c r="AC130" i="28" s="1"/>
  <c r="AB130" i="28" s="1"/>
  <c r="AA132" i="28"/>
  <c r="AC132" i="28" s="1"/>
  <c r="AB132" i="28" s="1"/>
  <c r="AA133" i="28"/>
  <c r="AC133" i="28" s="1"/>
  <c r="AB133" i="28" s="1"/>
  <c r="AA134" i="28"/>
  <c r="AC134" i="28" s="1"/>
  <c r="AB134" i="28" s="1"/>
  <c r="AA136" i="28"/>
  <c r="AC136" i="28" s="1"/>
  <c r="AB136" i="28" s="1"/>
  <c r="AA137" i="28"/>
  <c r="AC137" i="28" s="1"/>
  <c r="AB137" i="28" s="1"/>
  <c r="AA138" i="28"/>
  <c r="AC138" i="28" s="1"/>
  <c r="AB138" i="28" s="1"/>
  <c r="AA140" i="28"/>
  <c r="AC140" i="28" s="1"/>
  <c r="AB140" i="28" s="1"/>
  <c r="AA141" i="28"/>
  <c r="AC141" i="28" s="1"/>
  <c r="AB141" i="28" s="1"/>
  <c r="AA142" i="28"/>
  <c r="AC142" i="28" s="1"/>
  <c r="AB142" i="28" s="1"/>
  <c r="AA144" i="28"/>
  <c r="AC144" i="28" s="1"/>
  <c r="AB144" i="28" s="1"/>
  <c r="AA145" i="28"/>
  <c r="AC145" i="28" s="1"/>
  <c r="AB145" i="28" s="1"/>
  <c r="AA146" i="28"/>
  <c r="AC146" i="28" s="1"/>
  <c r="AB146" i="28" s="1"/>
  <c r="AA147" i="28"/>
  <c r="AC147" i="28" s="1"/>
  <c r="AB147" i="28" s="1"/>
  <c r="AA148" i="28"/>
  <c r="AC148" i="28" s="1"/>
  <c r="AB148" i="28" s="1"/>
  <c r="AA149" i="28"/>
  <c r="AC149" i="28" s="1"/>
  <c r="AB149" i="28" s="1"/>
  <c r="AA150" i="28"/>
  <c r="AC150" i="28" s="1"/>
  <c r="AB150" i="28" s="1"/>
  <c r="AA152" i="28"/>
  <c r="AC152" i="28" s="1"/>
  <c r="AB152" i="28" s="1"/>
  <c r="AA153" i="28"/>
  <c r="AC153" i="28" s="1"/>
  <c r="AB153" i="28" s="1"/>
  <c r="AA154" i="28"/>
  <c r="AC154" i="28" s="1"/>
  <c r="AB154" i="28" s="1"/>
  <c r="AA156" i="28"/>
  <c r="AC156" i="28" s="1"/>
  <c r="AB156" i="28" s="1"/>
  <c r="AA157" i="28"/>
  <c r="AC157" i="28" s="1"/>
  <c r="AB157" i="28" s="1"/>
  <c r="AA158" i="28"/>
  <c r="AC158" i="28" s="1"/>
  <c r="AB158" i="28" s="1"/>
  <c r="AA160" i="28"/>
  <c r="AC160" i="28" s="1"/>
  <c r="AB160" i="28" s="1"/>
  <c r="AA161" i="28"/>
  <c r="AC161" i="28" s="1"/>
  <c r="AB161" i="28" s="1"/>
  <c r="AA162" i="28"/>
  <c r="AC162" i="28" s="1"/>
  <c r="AB162" i="28" s="1"/>
  <c r="AA164" i="28"/>
  <c r="AC164" i="28" s="1"/>
  <c r="AB164" i="28" s="1"/>
  <c r="AA165" i="28"/>
  <c r="AC165" i="28" s="1"/>
  <c r="AB165" i="28" s="1"/>
  <c r="AA166" i="28"/>
  <c r="AC166" i="28" s="1"/>
  <c r="AB166" i="28" s="1"/>
  <c r="AA168" i="28"/>
  <c r="AC168" i="28" s="1"/>
  <c r="AB168" i="28" s="1"/>
  <c r="AA169" i="28"/>
  <c r="AC169" i="28" s="1"/>
  <c r="AB169" i="28" s="1"/>
  <c r="AA170" i="28"/>
  <c r="AC170" i="28" s="1"/>
  <c r="AB170" i="28" s="1"/>
  <c r="AA172" i="28"/>
  <c r="AC172" i="28" s="1"/>
  <c r="AB172" i="28" s="1"/>
  <c r="AA173" i="28"/>
  <c r="AC173" i="28" s="1"/>
  <c r="AB173" i="28" s="1"/>
  <c r="AA174" i="28"/>
  <c r="AC174" i="28" s="1"/>
  <c r="AB174" i="28" s="1"/>
  <c r="AA176" i="28"/>
  <c r="AC176" i="28" s="1"/>
  <c r="AB176" i="28" s="1"/>
  <c r="AA177" i="28"/>
  <c r="AC177" i="28" s="1"/>
  <c r="AB177" i="28" s="1"/>
  <c r="AA178" i="28"/>
  <c r="AC178" i="28" s="1"/>
  <c r="AB178" i="28" s="1"/>
  <c r="AA180" i="28"/>
  <c r="AC180" i="28" s="1"/>
  <c r="AB180" i="28" s="1"/>
  <c r="AA181" i="28"/>
  <c r="AC181" i="28" s="1"/>
  <c r="AB181" i="28" s="1"/>
  <c r="AA182" i="28"/>
  <c r="AC182" i="28" s="1"/>
  <c r="AB182" i="28" s="1"/>
  <c r="AA184" i="28"/>
  <c r="AC184" i="28" s="1"/>
  <c r="AB184" i="28" s="1"/>
  <c r="AA185" i="28"/>
  <c r="AC185" i="28" s="1"/>
  <c r="AB185" i="28" s="1"/>
  <c r="AA186" i="28"/>
  <c r="AC186" i="28" s="1"/>
  <c r="AB186" i="28" s="1"/>
  <c r="AA188" i="28"/>
  <c r="AC188" i="28" s="1"/>
  <c r="AB188" i="28" s="1"/>
  <c r="AA189" i="28"/>
  <c r="AC189" i="28" s="1"/>
  <c r="AB189" i="28" s="1"/>
  <c r="AA190" i="28"/>
  <c r="AC190" i="28" s="1"/>
  <c r="AB190" i="28" s="1"/>
  <c r="AA192" i="28"/>
  <c r="AC192" i="28" s="1"/>
  <c r="AB192" i="28" s="1"/>
  <c r="AA193" i="28"/>
  <c r="AC193" i="28" s="1"/>
  <c r="AB193" i="28" s="1"/>
  <c r="AA194" i="28"/>
  <c r="AC194" i="28" s="1"/>
  <c r="AB194" i="28" s="1"/>
  <c r="AA196" i="28"/>
  <c r="AC196" i="28" s="1"/>
  <c r="AB196" i="28" s="1"/>
  <c r="AA197" i="28"/>
  <c r="AC197" i="28" s="1"/>
  <c r="AB197" i="28" s="1"/>
  <c r="AA198" i="28"/>
  <c r="AC198" i="28" s="1"/>
  <c r="AB198" i="28" s="1"/>
  <c r="AA200" i="28"/>
  <c r="AC200" i="28" s="1"/>
  <c r="AB200" i="28" s="1"/>
  <c r="AA201" i="28"/>
  <c r="AC201" i="28" s="1"/>
  <c r="AB201" i="28" s="1"/>
  <c r="AA202" i="28"/>
  <c r="AC202" i="28" s="1"/>
  <c r="AB202" i="28" s="1"/>
  <c r="AA204" i="28"/>
  <c r="AC204" i="28" s="1"/>
  <c r="AB204" i="28" s="1"/>
  <c r="AA205" i="28"/>
  <c r="AC205" i="28"/>
  <c r="AB205" i="28" s="1"/>
  <c r="AA206" i="28"/>
  <c r="AC206" i="28"/>
  <c r="AB206" i="28" s="1"/>
  <c r="AA208" i="28"/>
  <c r="AC208" i="28" s="1"/>
  <c r="AB208" i="28" s="1"/>
  <c r="AA209" i="28"/>
  <c r="AC209" i="28" s="1"/>
  <c r="AB209" i="28" s="1"/>
  <c r="AA210" i="28"/>
  <c r="AC210" i="28" s="1"/>
  <c r="AB210" i="28" s="1"/>
  <c r="AA212" i="28"/>
  <c r="AC212" i="28" s="1"/>
  <c r="AB212" i="28" s="1"/>
  <c r="AA213" i="28"/>
  <c r="AC213" i="28" s="1"/>
  <c r="AB213" i="28" s="1"/>
  <c r="AA214" i="28"/>
  <c r="AC214" i="28" s="1"/>
  <c r="AB214" i="28" s="1"/>
  <c r="AA216" i="28"/>
  <c r="AC216" i="28" s="1"/>
  <c r="AB216" i="28" s="1"/>
  <c r="AA217" i="28"/>
  <c r="AC217" i="28" s="1"/>
  <c r="AB217" i="28" s="1"/>
  <c r="AA218" i="28"/>
  <c r="AC218" i="28" s="1"/>
  <c r="AB218" i="28" s="1"/>
  <c r="AA220" i="28"/>
  <c r="AC220" i="28" s="1"/>
  <c r="AB220" i="28" s="1"/>
  <c r="AA221" i="28"/>
  <c r="AC221" i="28" s="1"/>
  <c r="AB221" i="28" s="1"/>
  <c r="AA222" i="28"/>
  <c r="AC222" i="28" s="1"/>
  <c r="AB222" i="28" s="1"/>
  <c r="AA224" i="28"/>
  <c r="AC224" i="28" s="1"/>
  <c r="AB224" i="28" s="1"/>
  <c r="AA225" i="28"/>
  <c r="AC225" i="28" s="1"/>
  <c r="AB225" i="28" s="1"/>
  <c r="AA226" i="28"/>
  <c r="AC226" i="28" s="1"/>
  <c r="AB226" i="28" s="1"/>
  <c r="AA228" i="28"/>
  <c r="AC228" i="28" s="1"/>
  <c r="AB228" i="28" s="1"/>
  <c r="AA229" i="28"/>
  <c r="AC229" i="28" s="1"/>
  <c r="AB229" i="28" s="1"/>
  <c r="AA230" i="28"/>
  <c r="AC230" i="28" s="1"/>
  <c r="AB230" i="28" s="1"/>
  <c r="AA232" i="28"/>
  <c r="AC232" i="28" s="1"/>
  <c r="AB232" i="28" s="1"/>
  <c r="AA233" i="28"/>
  <c r="AC233" i="28" s="1"/>
  <c r="AB233" i="28" s="1"/>
  <c r="AA234" i="28"/>
  <c r="AC234" i="28" s="1"/>
  <c r="AB234" i="28" s="1"/>
  <c r="AA236" i="28"/>
  <c r="AC236" i="28" s="1"/>
  <c r="AB236" i="28" s="1"/>
  <c r="AA237" i="28"/>
  <c r="AC237" i="28" s="1"/>
  <c r="AB237" i="28" s="1"/>
  <c r="AA238" i="28"/>
  <c r="AC238" i="28" s="1"/>
  <c r="AB238" i="28" s="1"/>
  <c r="AA240" i="28"/>
  <c r="AC240" i="28" s="1"/>
  <c r="AB240" i="28" s="1"/>
  <c r="AA241" i="28"/>
  <c r="AC241" i="28" s="1"/>
  <c r="AB241" i="28" s="1"/>
  <c r="AA242" i="28"/>
  <c r="AC242" i="28" s="1"/>
  <c r="AB242" i="28" s="1"/>
  <c r="AA244" i="28"/>
  <c r="AC244" i="28" s="1"/>
  <c r="AB244" i="28" s="1"/>
  <c r="AA245" i="28"/>
  <c r="AC245" i="28" s="1"/>
  <c r="AB245" i="28" s="1"/>
  <c r="AA246" i="28"/>
  <c r="AC246" i="28" s="1"/>
  <c r="AB246" i="28" s="1"/>
  <c r="AA248" i="28"/>
  <c r="AC248" i="28" s="1"/>
  <c r="AB248" i="28" s="1"/>
  <c r="AA249" i="28"/>
  <c r="AC249" i="28" s="1"/>
  <c r="AB249" i="28" s="1"/>
  <c r="AA250" i="28"/>
  <c r="AC250" i="28" s="1"/>
  <c r="AB250" i="28" s="1"/>
  <c r="AA252" i="28"/>
  <c r="AC252" i="28" s="1"/>
  <c r="AB252" i="28" s="1"/>
  <c r="AA253" i="28"/>
  <c r="AC253" i="28" s="1"/>
  <c r="AB253" i="28" s="1"/>
  <c r="AA254" i="28"/>
  <c r="AC254" i="28" s="1"/>
  <c r="AB254" i="28" s="1"/>
  <c r="AA256" i="28"/>
  <c r="AC256" i="28" s="1"/>
  <c r="AB256" i="28" s="1"/>
  <c r="AA257" i="28"/>
  <c r="AC257" i="28" s="1"/>
  <c r="AB257" i="28" s="1"/>
  <c r="AA258" i="28"/>
  <c r="AC258" i="28" s="1"/>
  <c r="AB258" i="28" s="1"/>
  <c r="AA260" i="28"/>
  <c r="AC260" i="28" s="1"/>
  <c r="AB260" i="28" s="1"/>
  <c r="AA261" i="28"/>
  <c r="AC261" i="28" s="1"/>
  <c r="AB261" i="28" s="1"/>
  <c r="AA262" i="28"/>
  <c r="AC262" i="28" s="1"/>
  <c r="AB262" i="28" s="1"/>
  <c r="AA264" i="28"/>
  <c r="AC264" i="28" s="1"/>
  <c r="AB264" i="28" s="1"/>
  <c r="AA265" i="28"/>
  <c r="AC265" i="28" s="1"/>
  <c r="AB265" i="28" s="1"/>
  <c r="AA266" i="28"/>
  <c r="AC266" i="28" s="1"/>
  <c r="AB266" i="28" s="1"/>
  <c r="AA268" i="28"/>
  <c r="AC268" i="28" s="1"/>
  <c r="AB268" i="28" s="1"/>
  <c r="AA269" i="28"/>
  <c r="AC269" i="28" s="1"/>
  <c r="AB269" i="28" s="1"/>
  <c r="AA270" i="28"/>
  <c r="AC270" i="28" s="1"/>
  <c r="AB270" i="28" s="1"/>
  <c r="AA272" i="28"/>
  <c r="AC272" i="28" s="1"/>
  <c r="AB272" i="28" s="1"/>
  <c r="AA273" i="28"/>
  <c r="AC273" i="28"/>
  <c r="AB273" i="28" s="1"/>
  <c r="AA274" i="28"/>
  <c r="AC274" i="28" s="1"/>
  <c r="AB274" i="28" s="1"/>
  <c r="AA276" i="28"/>
  <c r="AC276" i="28" s="1"/>
  <c r="AB276" i="28" s="1"/>
  <c r="AA277" i="28"/>
  <c r="AC277" i="28" s="1"/>
  <c r="AB277" i="28" s="1"/>
  <c r="AA278" i="28"/>
  <c r="AC278" i="28" s="1"/>
  <c r="AB278" i="28" s="1"/>
  <c r="AA280" i="28"/>
  <c r="AC280" i="28" s="1"/>
  <c r="AB280" i="28" s="1"/>
  <c r="AA281" i="28"/>
  <c r="AC281" i="28" s="1"/>
  <c r="AB281" i="28" s="1"/>
  <c r="AA282" i="28"/>
  <c r="AC282" i="28" s="1"/>
  <c r="AB282" i="28" s="1"/>
  <c r="AA284" i="28"/>
  <c r="AC284" i="28" s="1"/>
  <c r="AB284" i="28" s="1"/>
  <c r="AA285" i="28"/>
  <c r="AC285" i="28" s="1"/>
  <c r="AB285" i="28" s="1"/>
  <c r="AA286" i="28"/>
  <c r="AC286" i="28" s="1"/>
  <c r="AB286" i="28" s="1"/>
  <c r="AA288" i="28"/>
  <c r="AC288" i="28" s="1"/>
  <c r="AB288" i="28" s="1"/>
  <c r="AA289" i="28"/>
  <c r="AC289" i="28" s="1"/>
  <c r="AB289" i="28" s="1"/>
  <c r="AA290" i="28"/>
  <c r="AC290" i="28" s="1"/>
  <c r="AB290" i="28" s="1"/>
  <c r="AA292" i="28"/>
  <c r="AC292" i="28" s="1"/>
  <c r="AB292" i="28" s="1"/>
  <c r="AA293" i="28"/>
  <c r="AC293" i="28" s="1"/>
  <c r="AB293" i="28" s="1"/>
  <c r="AA294" i="28"/>
  <c r="AC294" i="28" s="1"/>
  <c r="AB294" i="28" s="1"/>
  <c r="AA296" i="28"/>
  <c r="AC296" i="28" s="1"/>
  <c r="AB296" i="28" s="1"/>
  <c r="AA297" i="28"/>
  <c r="AC297" i="28" s="1"/>
  <c r="AB297" i="28" s="1"/>
  <c r="AA298" i="28"/>
  <c r="AC298" i="28" s="1"/>
  <c r="AB298" i="28" s="1"/>
  <c r="AA300" i="28"/>
  <c r="AC300" i="28" s="1"/>
  <c r="AB300" i="28" s="1"/>
  <c r="AA301" i="28"/>
  <c r="AC301" i="28" s="1"/>
  <c r="AB301" i="28" s="1"/>
  <c r="AA302" i="28"/>
  <c r="AC302" i="28" s="1"/>
  <c r="AB302" i="28" s="1"/>
  <c r="AA304" i="28"/>
  <c r="AC304" i="28" s="1"/>
  <c r="AB304" i="28" s="1"/>
  <c r="AA305" i="28"/>
  <c r="AC305" i="28" s="1"/>
  <c r="AB305" i="28" s="1"/>
  <c r="AA306" i="28"/>
  <c r="AC306" i="28" s="1"/>
  <c r="AB306" i="28" s="1"/>
  <c r="AA308" i="28"/>
  <c r="AC308" i="28" s="1"/>
  <c r="AB308" i="28" s="1"/>
  <c r="AA309" i="28"/>
  <c r="AC309" i="28" s="1"/>
  <c r="AB309" i="28" s="1"/>
  <c r="AA310" i="28"/>
  <c r="AC310" i="28" s="1"/>
  <c r="AB310" i="28" s="1"/>
  <c r="AA312" i="28"/>
  <c r="AC312" i="28" s="1"/>
  <c r="AB312" i="28" s="1"/>
  <c r="AA313" i="28"/>
  <c r="AC313" i="28" s="1"/>
  <c r="AB313" i="28" s="1"/>
  <c r="AA314" i="28"/>
  <c r="AC314" i="28" s="1"/>
  <c r="AB314" i="28" s="1"/>
  <c r="AA316" i="28"/>
  <c r="AC316" i="28" s="1"/>
  <c r="AB316" i="28" s="1"/>
  <c r="AA317" i="28"/>
  <c r="AC317" i="28" s="1"/>
  <c r="AB317" i="28" s="1"/>
  <c r="AA318" i="28"/>
  <c r="AC318" i="28" s="1"/>
  <c r="AB318" i="28" s="1"/>
  <c r="AA320" i="28"/>
  <c r="AC320" i="28" s="1"/>
  <c r="AB320" i="28" s="1"/>
  <c r="AA321" i="28"/>
  <c r="AC321" i="28" s="1"/>
  <c r="AB321" i="28" s="1"/>
  <c r="AA322" i="28"/>
  <c r="AC322" i="28" s="1"/>
  <c r="AB322" i="28" s="1"/>
  <c r="AA324" i="28"/>
  <c r="AC324" i="28" s="1"/>
  <c r="AB324" i="28" s="1"/>
  <c r="AA325" i="28"/>
  <c r="AC325" i="28" s="1"/>
  <c r="AB325" i="28" s="1"/>
  <c r="AA326" i="28"/>
  <c r="AC326" i="28" s="1"/>
  <c r="AB326" i="28" s="1"/>
  <c r="AA328" i="28"/>
  <c r="AC328" i="28" s="1"/>
  <c r="AB328" i="28" s="1"/>
  <c r="AA329" i="28"/>
  <c r="AC329" i="28" s="1"/>
  <c r="AB329" i="28" s="1"/>
  <c r="AA330" i="28"/>
  <c r="AC330" i="28" s="1"/>
  <c r="AB330" i="28" s="1"/>
  <c r="AA332" i="28"/>
  <c r="AC332" i="28" s="1"/>
  <c r="AB332" i="28" s="1"/>
  <c r="AA333" i="28"/>
  <c r="AC333" i="28" s="1"/>
  <c r="AB333" i="28" s="1"/>
  <c r="AA334" i="28"/>
  <c r="AC334" i="28" s="1"/>
  <c r="AB334" i="28" s="1"/>
  <c r="AA336" i="28"/>
  <c r="AC336" i="28" s="1"/>
  <c r="AB336" i="28" s="1"/>
  <c r="AA337" i="28"/>
  <c r="AC337" i="28" s="1"/>
  <c r="AB337" i="28" s="1"/>
  <c r="AA338" i="28"/>
  <c r="AC338" i="28" s="1"/>
  <c r="AB338" i="28" s="1"/>
  <c r="AA340" i="28"/>
  <c r="AC340" i="28" s="1"/>
  <c r="AB340" i="28" s="1"/>
  <c r="AA341" i="28"/>
  <c r="AC341" i="28" s="1"/>
  <c r="AB341" i="28" s="1"/>
  <c r="AA342" i="28"/>
  <c r="AC342" i="28" s="1"/>
  <c r="AB342" i="28" s="1"/>
  <c r="AA344" i="28"/>
  <c r="AC344" i="28" s="1"/>
  <c r="AB344" i="28" s="1"/>
  <c r="AA345" i="28"/>
  <c r="AC345" i="28" s="1"/>
  <c r="AB345" i="28" s="1"/>
  <c r="AA346" i="28"/>
  <c r="AC346" i="28" s="1"/>
  <c r="AB346" i="28" s="1"/>
  <c r="AA348" i="28"/>
  <c r="AC348" i="28" s="1"/>
  <c r="AB348" i="28" s="1"/>
  <c r="AA349" i="28"/>
  <c r="AC349" i="28" s="1"/>
  <c r="AB349" i="28" s="1"/>
  <c r="AA352" i="28"/>
  <c r="AC352" i="28" s="1"/>
  <c r="AB352" i="28" s="1"/>
  <c r="AA353" i="28"/>
  <c r="AC353" i="28" s="1"/>
  <c r="AB353" i="28" s="1"/>
  <c r="AA354" i="28"/>
  <c r="AC354" i="28" s="1"/>
  <c r="AB354" i="28" s="1"/>
  <c r="AA356" i="28"/>
  <c r="AC356" i="28" s="1"/>
  <c r="AB356" i="28" s="1"/>
  <c r="AA357" i="28"/>
  <c r="AC357" i="28" s="1"/>
  <c r="AB357" i="28" s="1"/>
  <c r="AA360" i="28"/>
  <c r="AC360" i="28" s="1"/>
  <c r="AB360" i="28" s="1"/>
  <c r="AA361" i="28"/>
  <c r="AC361" i="28" s="1"/>
  <c r="AB361" i="28" s="1"/>
  <c r="AA362" i="28"/>
  <c r="AC362" i="28" s="1"/>
  <c r="AB362" i="28" s="1"/>
  <c r="AA364" i="28"/>
  <c r="AC364" i="28" s="1"/>
  <c r="AB364" i="28" s="1"/>
  <c r="AA365" i="28"/>
  <c r="AC365" i="28" s="1"/>
  <c r="AB365" i="28" s="1"/>
  <c r="AA366" i="28"/>
  <c r="AC366" i="28" s="1"/>
  <c r="AB366" i="28" s="1"/>
  <c r="AA368" i="28"/>
  <c r="AC368" i="28" s="1"/>
  <c r="AB368" i="28" s="1"/>
  <c r="AA369" i="28"/>
  <c r="AC369" i="28" s="1"/>
  <c r="AB369" i="28" s="1"/>
  <c r="AA372" i="28"/>
  <c r="AC372" i="28" s="1"/>
  <c r="AB372" i="28" s="1"/>
  <c r="AA373" i="28"/>
  <c r="AC373" i="28" s="1"/>
  <c r="AB373" i="28" s="1"/>
  <c r="AA374" i="28"/>
  <c r="AC374" i="28" s="1"/>
  <c r="AB374" i="28" s="1"/>
  <c r="AA376" i="28"/>
  <c r="AC376" i="28" s="1"/>
  <c r="AB376" i="28" s="1"/>
  <c r="AA377" i="28"/>
  <c r="AC377" i="28" s="1"/>
  <c r="AB377" i="28" s="1"/>
  <c r="AA378" i="28"/>
  <c r="AC378" i="28" s="1"/>
  <c r="AB378" i="28" s="1"/>
  <c r="AA380" i="28"/>
  <c r="AC380" i="28" s="1"/>
  <c r="AB380" i="28" s="1"/>
  <c r="AA381" i="28"/>
  <c r="AC381" i="28" s="1"/>
  <c r="AB381" i="28" s="1"/>
  <c r="AA382" i="28"/>
  <c r="AC382" i="28" s="1"/>
  <c r="AB382" i="28" s="1"/>
  <c r="AA384" i="28"/>
  <c r="AC384" i="28" s="1"/>
  <c r="AB384" i="28" s="1"/>
  <c r="AA385" i="28"/>
  <c r="AC385" i="28" s="1"/>
  <c r="AB385" i="28" s="1"/>
  <c r="AA388" i="28"/>
  <c r="AC388" i="28" s="1"/>
  <c r="AB388" i="28" s="1"/>
  <c r="AA389" i="28"/>
  <c r="AC389" i="28" s="1"/>
  <c r="AB389" i="28" s="1"/>
  <c r="AA390" i="28"/>
  <c r="AC390" i="28" s="1"/>
  <c r="AB390" i="28" s="1"/>
  <c r="AA392" i="28"/>
  <c r="AC392" i="28" s="1"/>
  <c r="AB392" i="28" s="1"/>
  <c r="AA393" i="28"/>
  <c r="AC393" i="28" s="1"/>
  <c r="AB393" i="28" s="1"/>
  <c r="AA396" i="28"/>
  <c r="AC396" i="28"/>
  <c r="AB396" i="28" s="1"/>
  <c r="AA397" i="28"/>
  <c r="AC397" i="28" s="1"/>
  <c r="AB397" i="28" s="1"/>
  <c r="AA398" i="28"/>
  <c r="AC398" i="28" s="1"/>
  <c r="AB398" i="28" s="1"/>
  <c r="AA400" i="28"/>
  <c r="AC400" i="28" s="1"/>
  <c r="AB400" i="28" s="1"/>
  <c r="AA401" i="28"/>
  <c r="AC401" i="28" s="1"/>
  <c r="AB401" i="28" s="1"/>
  <c r="AA404" i="28"/>
  <c r="AC404" i="28" s="1"/>
  <c r="AB404" i="28" s="1"/>
  <c r="AA405" i="28"/>
  <c r="AC405" i="28" s="1"/>
  <c r="AB405" i="28" s="1"/>
  <c r="AA406" i="28"/>
  <c r="AC406" i="28" s="1"/>
  <c r="AB406" i="28" s="1"/>
  <c r="AA408" i="28"/>
  <c r="AC408" i="28"/>
  <c r="AB408" i="28" s="1"/>
  <c r="AA409" i="28"/>
  <c r="AC409" i="28" s="1"/>
  <c r="AB409" i="28" s="1"/>
  <c r="AA412" i="28"/>
  <c r="AC412" i="28" s="1"/>
  <c r="AB412" i="28" s="1"/>
  <c r="AA413" i="28"/>
  <c r="AC413" i="28" s="1"/>
  <c r="AB413" i="28" s="1"/>
  <c r="AA414" i="28"/>
  <c r="AC414" i="28" s="1"/>
  <c r="AB414" i="28" s="1"/>
  <c r="AA416" i="28"/>
  <c r="AC416" i="28" s="1"/>
  <c r="AB416" i="28" s="1"/>
  <c r="AA417" i="28"/>
  <c r="AC417" i="28" s="1"/>
  <c r="AB417" i="28" s="1"/>
  <c r="AA418" i="28"/>
  <c r="AC418" i="28" s="1"/>
  <c r="AB418" i="28" s="1"/>
  <c r="AA420" i="28"/>
  <c r="AC420" i="28" s="1"/>
  <c r="AB420" i="28" s="1"/>
  <c r="AA421" i="28"/>
  <c r="AC421" i="28" s="1"/>
  <c r="AB421" i="28" s="1"/>
  <c r="AA424" i="28"/>
  <c r="AC424" i="28" s="1"/>
  <c r="AB424" i="28" s="1"/>
  <c r="AA425" i="28"/>
  <c r="AC425" i="28" s="1"/>
  <c r="AB425" i="28" s="1"/>
  <c r="AA426" i="28"/>
  <c r="AC426" i="28" s="1"/>
  <c r="AB426" i="28" s="1"/>
  <c r="AA428" i="28"/>
  <c r="AC428" i="28" s="1"/>
  <c r="AB428" i="28" s="1"/>
  <c r="AA429" i="28"/>
  <c r="AC429" i="28" s="1"/>
  <c r="AB429" i="28" s="1"/>
  <c r="AA430" i="28"/>
  <c r="AC430" i="28" s="1"/>
  <c r="AB430" i="28" s="1"/>
  <c r="AA432" i="28"/>
  <c r="AC432" i="28" s="1"/>
  <c r="AB432" i="28" s="1"/>
  <c r="AA433" i="28"/>
  <c r="AC433" i="28" s="1"/>
  <c r="AB433" i="28" s="1"/>
  <c r="AA434" i="28"/>
  <c r="AC434" i="28" s="1"/>
  <c r="AB434" i="28" s="1"/>
  <c r="AA436" i="28"/>
  <c r="AC436" i="28" s="1"/>
  <c r="AB436" i="28" s="1"/>
  <c r="AA437" i="28"/>
  <c r="AC437" i="28" s="1"/>
  <c r="AB437" i="28" s="1"/>
  <c r="AA440" i="28"/>
  <c r="AC440" i="28" s="1"/>
  <c r="AB440" i="28" s="1"/>
  <c r="AA441" i="28"/>
  <c r="AC441" i="28" s="1"/>
  <c r="AB441" i="28" s="1"/>
  <c r="AA442" i="28"/>
  <c r="AC442" i="28" s="1"/>
  <c r="AB442" i="28" s="1"/>
  <c r="AA444" i="28"/>
  <c r="AC444" i="28" s="1"/>
  <c r="AB444" i="28" s="1"/>
  <c r="AA445" i="28"/>
  <c r="AC445" i="28" s="1"/>
  <c r="AB445" i="28" s="1"/>
  <c r="AA446" i="28"/>
  <c r="AC446" i="28" s="1"/>
  <c r="AB446" i="28" s="1"/>
  <c r="AA448" i="28"/>
  <c r="AC448" i="28" s="1"/>
  <c r="AB448" i="28" s="1"/>
  <c r="AA449" i="28"/>
  <c r="AC449" i="28" s="1"/>
  <c r="AB449" i="28" s="1"/>
  <c r="AA452" i="28"/>
  <c r="AC452" i="28" s="1"/>
  <c r="AB452" i="28" s="1"/>
  <c r="AA453" i="28"/>
  <c r="AC453" i="28" s="1"/>
  <c r="AB453" i="28" s="1"/>
  <c r="AA454" i="28"/>
  <c r="AC454" i="28" s="1"/>
  <c r="AB454" i="28" s="1"/>
  <c r="AA456" i="28"/>
  <c r="AC456" i="28"/>
  <c r="AB456" i="28" s="1"/>
  <c r="AA457" i="28"/>
  <c r="AC457" i="28" s="1"/>
  <c r="AB457" i="28" s="1"/>
  <c r="AA458" i="28"/>
  <c r="AC458" i="28" s="1"/>
  <c r="AB458" i="28" s="1"/>
  <c r="AA460" i="28"/>
  <c r="AC460" i="28" s="1"/>
  <c r="AB460" i="28" s="1"/>
  <c r="AA461" i="28"/>
  <c r="AC461" i="28" s="1"/>
  <c r="AB461" i="28" s="1"/>
  <c r="AA462" i="28"/>
  <c r="AC462" i="28" s="1"/>
  <c r="AB462" i="28" s="1"/>
  <c r="AA464" i="28"/>
  <c r="AC464" i="28" s="1"/>
  <c r="AB464" i="28" s="1"/>
  <c r="AA465" i="28"/>
  <c r="AC465" i="28" s="1"/>
  <c r="AB465" i="28" s="1"/>
  <c r="AA466" i="28"/>
  <c r="AC466" i="28" s="1"/>
  <c r="AB466" i="28" s="1"/>
  <c r="AA468" i="28"/>
  <c r="AC468" i="28" s="1"/>
  <c r="AB468" i="28" s="1"/>
  <c r="AA469" i="28"/>
  <c r="AC469" i="28" s="1"/>
  <c r="AB469" i="28" s="1"/>
  <c r="AA470" i="28"/>
  <c r="AC470" i="28" s="1"/>
  <c r="AB470" i="28" s="1"/>
  <c r="AA472" i="28"/>
  <c r="AC472" i="28" s="1"/>
  <c r="AB472" i="28" s="1"/>
  <c r="AA473" i="28"/>
  <c r="AC473" i="28" s="1"/>
  <c r="AB473" i="28" s="1"/>
  <c r="AA474" i="28"/>
  <c r="AC474" i="28" s="1"/>
  <c r="AB474" i="28" s="1"/>
  <c r="AA476" i="28"/>
  <c r="AC476" i="28" s="1"/>
  <c r="AB476" i="28" s="1"/>
  <c r="AA477" i="28"/>
  <c r="AC477" i="28" s="1"/>
  <c r="AB477" i="28" s="1"/>
  <c r="AA478" i="28"/>
  <c r="AC478" i="28" s="1"/>
  <c r="AB478" i="28" s="1"/>
  <c r="AA480" i="28"/>
  <c r="AC480" i="28" s="1"/>
  <c r="AB480" i="28" s="1"/>
  <c r="AA481" i="28"/>
  <c r="AC481" i="28" s="1"/>
  <c r="AB481" i="28" s="1"/>
  <c r="AA484" i="28"/>
  <c r="AC484" i="28" s="1"/>
  <c r="AB484" i="28" s="1"/>
  <c r="AA485" i="28"/>
  <c r="AC485" i="28" s="1"/>
  <c r="AB485" i="28" s="1"/>
  <c r="AA486" i="28"/>
  <c r="AC486" i="28" s="1"/>
  <c r="AB486" i="28" s="1"/>
  <c r="AA488" i="28"/>
  <c r="AC488" i="28" s="1"/>
  <c r="AB488" i="28" s="1"/>
  <c r="AA489" i="28"/>
  <c r="AC489" i="28" s="1"/>
  <c r="AB489" i="28" s="1"/>
  <c r="AA490" i="28"/>
  <c r="AC490" i="28" s="1"/>
  <c r="AB490" i="28" s="1"/>
  <c r="AA492" i="28"/>
  <c r="AC492" i="28" s="1"/>
  <c r="AB492" i="28" s="1"/>
  <c r="AA493" i="28"/>
  <c r="AC493" i="28"/>
  <c r="AB493" i="28" s="1"/>
  <c r="AA494" i="28"/>
  <c r="AC494" i="28" s="1"/>
  <c r="AB494" i="28" s="1"/>
  <c r="AA496" i="28"/>
  <c r="AC496" i="28" s="1"/>
  <c r="AB496" i="28" s="1"/>
  <c r="AA497" i="28"/>
  <c r="AC497" i="28" s="1"/>
  <c r="AB497" i="28" s="1"/>
  <c r="AA498" i="28"/>
  <c r="AC498" i="28" s="1"/>
  <c r="AB498" i="28" s="1"/>
  <c r="AA500" i="28"/>
  <c r="AC500" i="28" s="1"/>
  <c r="AB500" i="28" s="1"/>
  <c r="AA501" i="28"/>
  <c r="AC501" i="28" s="1"/>
  <c r="AB501" i="28" s="1"/>
  <c r="AA504" i="28"/>
  <c r="AC504" i="28" s="1"/>
  <c r="AB504" i="28" s="1"/>
  <c r="AA505" i="28"/>
  <c r="AC505" i="28" s="1"/>
  <c r="AB505" i="28" s="1"/>
  <c r="AA508" i="28"/>
  <c r="AC508" i="28" s="1"/>
  <c r="AB508" i="28" s="1"/>
  <c r="AA509" i="28"/>
  <c r="AC509" i="28" s="1"/>
  <c r="AB509" i="28" s="1"/>
  <c r="AA512" i="28"/>
  <c r="AC512" i="28" s="1"/>
  <c r="AB512" i="28" s="1"/>
  <c r="AA513" i="28"/>
  <c r="AC513" i="28" s="1"/>
  <c r="AB513" i="28" s="1"/>
  <c r="AA516" i="28"/>
  <c r="AC516" i="28" s="1"/>
  <c r="AB516" i="28" s="1"/>
  <c r="AA517" i="28"/>
  <c r="AC517" i="28" s="1"/>
  <c r="AB517" i="28" s="1"/>
  <c r="AA518" i="28"/>
  <c r="AC518" i="28" s="1"/>
  <c r="AB518" i="28" s="1"/>
  <c r="AA520" i="28"/>
  <c r="AC520" i="28" s="1"/>
  <c r="AB520" i="28" s="1"/>
  <c r="AA521" i="28"/>
  <c r="AC521" i="28" s="1"/>
  <c r="AB521" i="28" s="1"/>
  <c r="AA524" i="28"/>
  <c r="AC524" i="28" s="1"/>
  <c r="AB524" i="28" s="1"/>
  <c r="AA525" i="28"/>
  <c r="AC525" i="28" s="1"/>
  <c r="AB525" i="28" s="1"/>
  <c r="AA528" i="28"/>
  <c r="AC528" i="28" s="1"/>
  <c r="AB528" i="28" s="1"/>
  <c r="AA529" i="28"/>
  <c r="AC529" i="28" s="1"/>
  <c r="AB529" i="28" s="1"/>
  <c r="AC531" i="28"/>
  <c r="AB531" i="28" s="1"/>
  <c r="AA532" i="28"/>
  <c r="AC532" i="28" s="1"/>
  <c r="AB532" i="28" s="1"/>
  <c r="AA533" i="28"/>
  <c r="AC533" i="28" s="1"/>
  <c r="AB533" i="28" s="1"/>
  <c r="AA536" i="28"/>
  <c r="AC536" i="28" s="1"/>
  <c r="AB536" i="28" s="1"/>
  <c r="AA537" i="28"/>
  <c r="AC537" i="28" s="1"/>
  <c r="AB537" i="28" s="1"/>
  <c r="AA540" i="28"/>
  <c r="AC540" i="28" s="1"/>
  <c r="AB540" i="28" s="1"/>
  <c r="AA541" i="28"/>
  <c r="AC541" i="28" s="1"/>
  <c r="AB541" i="28" s="1"/>
  <c r="AA544" i="28"/>
  <c r="AC544" i="28" s="1"/>
  <c r="AB544" i="28" s="1"/>
  <c r="AA545" i="28"/>
  <c r="AC545" i="28" s="1"/>
  <c r="AB545" i="28" s="1"/>
  <c r="AA546" i="28"/>
  <c r="AC546" i="28" s="1"/>
  <c r="AB546" i="28" s="1"/>
  <c r="AA548" i="28"/>
  <c r="AC548" i="28" s="1"/>
  <c r="AB548" i="28" s="1"/>
  <c r="AA549" i="28"/>
  <c r="AC549" i="28" s="1"/>
  <c r="AB549" i="28" s="1"/>
  <c r="AA552" i="28"/>
  <c r="AC552" i="28" s="1"/>
  <c r="AB552" i="28" s="1"/>
  <c r="AA553" i="28"/>
  <c r="AC553" i="28" s="1"/>
  <c r="AB553" i="28" s="1"/>
  <c r="AA556" i="28"/>
  <c r="AC556" i="28" s="1"/>
  <c r="AB556" i="28" s="1"/>
  <c r="AA557" i="28"/>
  <c r="AC557" i="28" s="1"/>
  <c r="AB557" i="28" s="1"/>
  <c r="AA560" i="28"/>
  <c r="AC560" i="28" s="1"/>
  <c r="AB560" i="28" s="1"/>
  <c r="AA561" i="28"/>
  <c r="AC561" i="28" s="1"/>
  <c r="AB561" i="28" s="1"/>
  <c r="AA564" i="28"/>
  <c r="AC564" i="28" s="1"/>
  <c r="AB564" i="28" s="1"/>
  <c r="AA565" i="28"/>
  <c r="AC565" i="28" s="1"/>
  <c r="AB565" i="28" s="1"/>
  <c r="AA566" i="28"/>
  <c r="AC566" i="28" s="1"/>
  <c r="AB566" i="28" s="1"/>
  <c r="AA569" i="28"/>
  <c r="AC569" i="28" s="1"/>
  <c r="AB569" i="28" s="1"/>
  <c r="AA570" i="28"/>
  <c r="AC570" i="28" s="1"/>
  <c r="AB570" i="28" s="1"/>
  <c r="AA573" i="28"/>
  <c r="AC573" i="28" s="1"/>
  <c r="AB573" i="28" s="1"/>
  <c r="AA576" i="28"/>
  <c r="AC576" i="28" s="1"/>
  <c r="AB576" i="28" s="1"/>
  <c r="AA577" i="28"/>
  <c r="AC577" i="28" s="1"/>
  <c r="AB577" i="28" s="1"/>
  <c r="AA578" i="28"/>
  <c r="AC578" i="28" s="1"/>
  <c r="AB578" i="28" s="1"/>
  <c r="AA580" i="28"/>
  <c r="AC580" i="28" s="1"/>
  <c r="AB580" i="28" s="1"/>
  <c r="AA581" i="28"/>
  <c r="AC581" i="28" s="1"/>
  <c r="AB581" i="28" s="1"/>
  <c r="AA582" i="28"/>
  <c r="AC582" i="28" s="1"/>
  <c r="AB582" i="28" s="1"/>
  <c r="AA585" i="28"/>
  <c r="AC585" i="28" s="1"/>
  <c r="AB585" i="28" s="1"/>
  <c r="AA586" i="28"/>
  <c r="AC586" i="28" s="1"/>
  <c r="AB586" i="28" s="1"/>
  <c r="AA589" i="28"/>
  <c r="AC589" i="28" s="1"/>
  <c r="AB589" i="28" s="1"/>
  <c r="AA592" i="28"/>
  <c r="AC592" i="28" s="1"/>
  <c r="AB592" i="28" s="1"/>
  <c r="AA593" i="28"/>
  <c r="AC593" i="28" s="1"/>
  <c r="AB593" i="28" s="1"/>
  <c r="AA594" i="28"/>
  <c r="AC594" i="28" s="1"/>
  <c r="AB594" i="28" s="1"/>
  <c r="AA597" i="28"/>
  <c r="AC597" i="28" s="1"/>
  <c r="AB597" i="28" s="1"/>
  <c r="AA600" i="28"/>
  <c r="AC600" i="28" s="1"/>
  <c r="AB600" i="28" s="1"/>
  <c r="AA601" i="28"/>
  <c r="AC601" i="28" s="1"/>
  <c r="AB601" i="28" s="1"/>
  <c r="AA602" i="28"/>
  <c r="AC602" i="28" s="1"/>
  <c r="AB602" i="28" s="1"/>
  <c r="AA605" i="28"/>
  <c r="AC605" i="28" s="1"/>
  <c r="AB605" i="28" s="1"/>
  <c r="AA608" i="28"/>
  <c r="AC608" i="28" s="1"/>
  <c r="AB608" i="28" s="1"/>
  <c r="AA609" i="28"/>
  <c r="AC609" i="28" s="1"/>
  <c r="AB609" i="28" s="1"/>
  <c r="AA610" i="28"/>
  <c r="AC610" i="28" s="1"/>
  <c r="AB610" i="28" s="1"/>
  <c r="AA613" i="28"/>
  <c r="AC613" i="28" s="1"/>
  <c r="AB613" i="28" s="1"/>
  <c r="AA614" i="28"/>
  <c r="AC614" i="28" s="1"/>
  <c r="AB614" i="28" s="1"/>
  <c r="AA617" i="28"/>
  <c r="AC617" i="28" s="1"/>
  <c r="AB617" i="28" s="1"/>
  <c r="AA618" i="28"/>
  <c r="AC618" i="28" s="1"/>
  <c r="AB618" i="28" s="1"/>
  <c r="AA621" i="28"/>
  <c r="AC621" i="28" s="1"/>
  <c r="AB621" i="28" s="1"/>
  <c r="AA625" i="28"/>
  <c r="AC625" i="28" s="1"/>
  <c r="AB625" i="28" s="1"/>
  <c r="AA628" i="28"/>
  <c r="AC628" i="28" s="1"/>
  <c r="AB628" i="28" s="1"/>
  <c r="AA629" i="28"/>
  <c r="AC629" i="28" s="1"/>
  <c r="AB629" i="28" s="1"/>
  <c r="AA630" i="28"/>
  <c r="AC630" i="28" s="1"/>
  <c r="AB630" i="28" s="1"/>
  <c r="AA633" i="28"/>
  <c r="AC633" i="28" s="1"/>
  <c r="AB633" i="28" s="1"/>
  <c r="AA634" i="28"/>
  <c r="AC634" i="28" s="1"/>
  <c r="AB634" i="28" s="1"/>
  <c r="AA636" i="28"/>
  <c r="AC636" i="28" s="1"/>
  <c r="AB636" i="28" s="1"/>
  <c r="AA637" i="28"/>
  <c r="AC637" i="28" s="1"/>
  <c r="AB637" i="28" s="1"/>
  <c r="AA640" i="28"/>
  <c r="AC640" i="28" s="1"/>
  <c r="AB640" i="28" s="1"/>
  <c r="AA641" i="28"/>
  <c r="AC641" i="28" s="1"/>
  <c r="AB641" i="28" s="1"/>
  <c r="AA644" i="28"/>
  <c r="AC644" i="28" s="1"/>
  <c r="AB644" i="28" s="1"/>
  <c r="AA645" i="28"/>
  <c r="AC645" i="28" s="1"/>
  <c r="AB645" i="28" s="1"/>
  <c r="AA648" i="28"/>
  <c r="AC648" i="28" s="1"/>
  <c r="AB648" i="28" s="1"/>
  <c r="AA649" i="28"/>
  <c r="AC649" i="28" s="1"/>
  <c r="AB649" i="28" s="1"/>
  <c r="AA652" i="28"/>
  <c r="AC652" i="28" s="1"/>
  <c r="AB652" i="28" s="1"/>
  <c r="AA653" i="28"/>
  <c r="AC653" i="28" s="1"/>
  <c r="AB653" i="28" s="1"/>
  <c r="AA656" i="28"/>
  <c r="AC656" i="28" s="1"/>
  <c r="AB656" i="28" s="1"/>
  <c r="AA657" i="28"/>
  <c r="AC657" i="28" s="1"/>
  <c r="AB657" i="28" s="1"/>
  <c r="AA660" i="28"/>
  <c r="AC660" i="28" s="1"/>
  <c r="AB660" i="28" s="1"/>
  <c r="AA661" i="28"/>
  <c r="AC661" i="28" s="1"/>
  <c r="AB661" i="28" s="1"/>
  <c r="AA664" i="28"/>
  <c r="AC664" i="28" s="1"/>
  <c r="AB664" i="28" s="1"/>
  <c r="AA665" i="28"/>
  <c r="AC665" i="28" s="1"/>
  <c r="AB665" i="28" s="1"/>
  <c r="AA669" i="28"/>
  <c r="AC669" i="28" s="1"/>
  <c r="AB669" i="28" s="1"/>
  <c r="AA670" i="28"/>
  <c r="AC670" i="28" s="1"/>
  <c r="AB670" i="28" s="1"/>
  <c r="AA672" i="28"/>
  <c r="AC672" i="28" s="1"/>
  <c r="AB672" i="28" s="1"/>
  <c r="AA673" i="28"/>
  <c r="AC673" i="28" s="1"/>
  <c r="AB673" i="28" s="1"/>
  <c r="AA677" i="28"/>
  <c r="AC677" i="28" s="1"/>
  <c r="AB677" i="28" s="1"/>
  <c r="AA680" i="28"/>
  <c r="AC680" i="28" s="1"/>
  <c r="AB680" i="28" s="1"/>
  <c r="AA681" i="28"/>
  <c r="AC681" i="28" s="1"/>
  <c r="AB681" i="28" s="1"/>
  <c r="AA682" i="28"/>
  <c r="AC682" i="28" s="1"/>
  <c r="AB682" i="28" s="1"/>
  <c r="AA684" i="28"/>
  <c r="AC684" i="28" s="1"/>
  <c r="AB684" i="28" s="1"/>
  <c r="AA685" i="28"/>
  <c r="AC685" i="28" s="1"/>
  <c r="AB685" i="28" s="1"/>
  <c r="AA689" i="28"/>
  <c r="AC689" i="28" s="1"/>
  <c r="AB689" i="28" s="1"/>
  <c r="AA693" i="28"/>
  <c r="AC693" i="28" s="1"/>
  <c r="AB693" i="28" s="1"/>
  <c r="AA697" i="28"/>
  <c r="AC697" i="28" s="1"/>
  <c r="AB697" i="28" s="1"/>
  <c r="AA700" i="28"/>
  <c r="AC700" i="28" s="1"/>
  <c r="AB700" i="28" s="1"/>
  <c r="AA701" i="28"/>
  <c r="AC701" i="28" s="1"/>
  <c r="AB701" i="28" s="1"/>
  <c r="AA704" i="28"/>
  <c r="AC704" i="28" s="1"/>
  <c r="AB704" i="28" s="1"/>
  <c r="AA705" i="28"/>
  <c r="AC705" i="28" s="1"/>
  <c r="AB705" i="28" s="1"/>
  <c r="AA708" i="28"/>
  <c r="AC708" i="28" s="1"/>
  <c r="AB708" i="28" s="1"/>
  <c r="AA709" i="28"/>
  <c r="AC709" i="28" s="1"/>
  <c r="AB709" i="28" s="1"/>
  <c r="AA710" i="28"/>
  <c r="AC710" i="28" s="1"/>
  <c r="AB710" i="28" s="1"/>
  <c r="AA713" i="28"/>
  <c r="AC713" i="28" s="1"/>
  <c r="AB713" i="28" s="1"/>
  <c r="AA717" i="28"/>
  <c r="AC717" i="28" s="1"/>
  <c r="AB717" i="28" s="1"/>
  <c r="AA721" i="28"/>
  <c r="AC721" i="28" s="1"/>
  <c r="AB721" i="28" s="1"/>
  <c r="AA724" i="28"/>
  <c r="AC724" i="28" s="1"/>
  <c r="AB724" i="28" s="1"/>
  <c r="AA725" i="28"/>
  <c r="AC725" i="28" s="1"/>
  <c r="AB725" i="28" s="1"/>
  <c r="AA728" i="28"/>
  <c r="AC728" i="28" s="1"/>
  <c r="AB728" i="28" s="1"/>
  <c r="AA729" i="28"/>
  <c r="AC729" i="28" s="1"/>
  <c r="AB729" i="28" s="1"/>
  <c r="AA730" i="28"/>
  <c r="AC730" i="28" s="1"/>
  <c r="AB730" i="28" s="1"/>
  <c r="AA733" i="28"/>
  <c r="AC733" i="28" s="1"/>
  <c r="AB733" i="28" s="1"/>
  <c r="AA736" i="28"/>
  <c r="AC736" i="28" s="1"/>
  <c r="AB736" i="28" s="1"/>
  <c r="AA737" i="28"/>
  <c r="AC737" i="28" s="1"/>
  <c r="AB737" i="28" s="1"/>
  <c r="AA740" i="28"/>
  <c r="AC740" i="28" s="1"/>
  <c r="AB740" i="28" s="1"/>
  <c r="AA741" i="28"/>
  <c r="AC741" i="28" s="1"/>
  <c r="AB741" i="28" s="1"/>
  <c r="AA742" i="28"/>
  <c r="AC742" i="28" s="1"/>
  <c r="AB742" i="28" s="1"/>
  <c r="AA745" i="28"/>
  <c r="AC745" i="28" s="1"/>
  <c r="AB745" i="28" s="1"/>
  <c r="AA749" i="28"/>
  <c r="AC749" i="28" s="1"/>
  <c r="AB749" i="28" s="1"/>
  <c r="AA752" i="28"/>
  <c r="AC752" i="28" s="1"/>
  <c r="AB752" i="28" s="1"/>
  <c r="AA753" i="28"/>
  <c r="AC753" i="28" s="1"/>
  <c r="AB753" i="28" s="1"/>
  <c r="AA757" i="28"/>
  <c r="AC757" i="28" s="1"/>
  <c r="AB757" i="28" s="1"/>
  <c r="AA760" i="28"/>
  <c r="AC760" i="28" s="1"/>
  <c r="AB760" i="28" s="1"/>
  <c r="AA761" i="28"/>
  <c r="AC761" i="28" s="1"/>
  <c r="AB761" i="28" s="1"/>
  <c r="AA765" i="28"/>
  <c r="AC765" i="28" s="1"/>
  <c r="AB765" i="28" s="1"/>
  <c r="AA769" i="28"/>
  <c r="AC769" i="28" s="1"/>
  <c r="AB769" i="28" s="1"/>
  <c r="AA772" i="28"/>
  <c r="AC772" i="28" s="1"/>
  <c r="AB772" i="28" s="1"/>
  <c r="AA773" i="28"/>
  <c r="AC773" i="28" s="1"/>
  <c r="AB773" i="28" s="1"/>
  <c r="AA774" i="28"/>
  <c r="AC774" i="28" s="1"/>
  <c r="AB774" i="28" s="1"/>
  <c r="AA776" i="28"/>
  <c r="AC776" i="28" s="1"/>
  <c r="AB776" i="28" s="1"/>
  <c r="AA777" i="28"/>
  <c r="AC777" i="28" s="1"/>
  <c r="AB777" i="28" s="1"/>
  <c r="AA781" i="28"/>
  <c r="AC781" i="28" s="1"/>
  <c r="AB781" i="28" s="1"/>
  <c r="AA784" i="28"/>
  <c r="AC784" i="28" s="1"/>
  <c r="AB784" i="28" s="1"/>
  <c r="AA785" i="28"/>
  <c r="AC785" i="28" s="1"/>
  <c r="AB785" i="28" s="1"/>
  <c r="AA789" i="28"/>
  <c r="AC789" i="28" s="1"/>
  <c r="AB789" i="28" s="1"/>
  <c r="AA792" i="28"/>
  <c r="AC792" i="28" s="1"/>
  <c r="AB792" i="28" s="1"/>
  <c r="AA794" i="28"/>
  <c r="AC794" i="28" s="1"/>
  <c r="AB794" i="28" s="1"/>
  <c r="AA796" i="28"/>
  <c r="AC796" i="28" s="1"/>
  <c r="AB796" i="28" s="1"/>
  <c r="AA797" i="28"/>
  <c r="AC797" i="28" s="1"/>
  <c r="AB797" i="28" s="1"/>
  <c r="AA800" i="28"/>
  <c r="AC800" i="28" s="1"/>
  <c r="AB800" i="28" s="1"/>
  <c r="AA804" i="28"/>
  <c r="AC804" i="28" s="1"/>
  <c r="AB804" i="28" s="1"/>
  <c r="AA805" i="28"/>
  <c r="AC805" i="28" s="1"/>
  <c r="AB805" i="28" s="1"/>
  <c r="AA806" i="28"/>
  <c r="AC806" i="28" s="1"/>
  <c r="AB806" i="28" s="1"/>
  <c r="AA810" i="28"/>
  <c r="AC810" i="28" s="1"/>
  <c r="AB810" i="28" s="1"/>
  <c r="AA813" i="28"/>
  <c r="AC813" i="28" s="1"/>
  <c r="AB813" i="28" s="1"/>
  <c r="AA817" i="28"/>
  <c r="AC817" i="28" s="1"/>
  <c r="AB817" i="28" s="1"/>
  <c r="AA820" i="28"/>
  <c r="AC820" i="28" s="1"/>
  <c r="AB820" i="28" s="1"/>
  <c r="AA821" i="28"/>
  <c r="AC821" i="28" s="1"/>
  <c r="AB821" i="28" s="1"/>
  <c r="AA824" i="28"/>
  <c r="AC824" i="28" s="1"/>
  <c r="AB824" i="28" s="1"/>
  <c r="AA826" i="28"/>
  <c r="AC826" i="28" s="1"/>
  <c r="AB826" i="28" s="1"/>
  <c r="AA829" i="28"/>
  <c r="AC829" i="28" s="1"/>
  <c r="AB829" i="28" s="1"/>
  <c r="AA830" i="28"/>
  <c r="AC830" i="28" s="1"/>
  <c r="AB830" i="28" s="1"/>
  <c r="AA833" i="28"/>
  <c r="AC833" i="28" s="1"/>
  <c r="AB833" i="28" s="1"/>
  <c r="AA836" i="28"/>
  <c r="AC836" i="28" s="1"/>
  <c r="AB836" i="28" s="1"/>
  <c r="AA837" i="28"/>
  <c r="AC837" i="28" s="1"/>
  <c r="AB837" i="28" s="1"/>
  <c r="AA838" i="28"/>
  <c r="AC838" i="28" s="1"/>
  <c r="AB838" i="28" s="1"/>
  <c r="AA841" i="28"/>
  <c r="AC841" i="28" s="1"/>
  <c r="AB841" i="28" s="1"/>
  <c r="AA844" i="28"/>
  <c r="AC844" i="28" s="1"/>
  <c r="AB844" i="28" s="1"/>
  <c r="AA846" i="28"/>
  <c r="AC846" i="28" s="1"/>
  <c r="AB846" i="28" s="1"/>
  <c r="AA848" i="28"/>
  <c r="AC848" i="28" s="1"/>
  <c r="AB848" i="28" s="1"/>
  <c r="AA849" i="28"/>
  <c r="AC849" i="28" s="1"/>
  <c r="AB849" i="28" s="1"/>
  <c r="AA853" i="28"/>
  <c r="AC853" i="28" s="1"/>
  <c r="AB853" i="28" s="1"/>
  <c r="AA857" i="28"/>
  <c r="AC857" i="28" s="1"/>
  <c r="AB857" i="28" s="1"/>
  <c r="AA860" i="28"/>
  <c r="AC860" i="28" s="1"/>
  <c r="AB860" i="28" s="1"/>
  <c r="AA862" i="28"/>
  <c r="AC862" i="28" s="1"/>
  <c r="AB862" i="28" s="1"/>
  <c r="AA864" i="28"/>
  <c r="AC864" i="28" s="1"/>
  <c r="AB864" i="28" s="1"/>
  <c r="AA865" i="28"/>
  <c r="AC865" i="28" s="1"/>
  <c r="AB865" i="28" s="1"/>
  <c r="AA869" i="28"/>
  <c r="AC869" i="28" s="1"/>
  <c r="AB869" i="28" s="1"/>
  <c r="AA872" i="28"/>
  <c r="AC872" i="28" s="1"/>
  <c r="AB872" i="28" s="1"/>
  <c r="AA873" i="28"/>
  <c r="AC873" i="28" s="1"/>
  <c r="AB873" i="28" s="1"/>
  <c r="AA876" i="28"/>
  <c r="AC876" i="28" s="1"/>
  <c r="AB876" i="28" s="1"/>
  <c r="AA878" i="28"/>
  <c r="AC878" i="28" s="1"/>
  <c r="AB878" i="28" s="1"/>
  <c r="AA882" i="28"/>
  <c r="AC882" i="28" s="1"/>
  <c r="AB882" i="28" s="1"/>
  <c r="AA889" i="28"/>
  <c r="AC889" i="28" s="1"/>
  <c r="AB889" i="28" s="1"/>
  <c r="AA893" i="28"/>
  <c r="AC893" i="28" s="1"/>
  <c r="AB893" i="28" s="1"/>
  <c r="AA896" i="28"/>
  <c r="AC896" i="28" s="1"/>
  <c r="AB896" i="28" s="1"/>
  <c r="AA897" i="28"/>
  <c r="AC897" i="28" s="1"/>
  <c r="AB897" i="28" s="1"/>
  <c r="AA900" i="28"/>
  <c r="AC900" i="28" s="1"/>
  <c r="AB900" i="28" s="1"/>
  <c r="AA901" i="28"/>
  <c r="AC901" i="28" s="1"/>
  <c r="AB901" i="28" s="1"/>
  <c r="AA904" i="28"/>
  <c r="AC904" i="28" s="1"/>
  <c r="AB904" i="28" s="1"/>
  <c r="AA909" i="28"/>
  <c r="AC909" i="28" s="1"/>
  <c r="AB909" i="28" s="1"/>
  <c r="AA912" i="28"/>
  <c r="AC912" i="28" s="1"/>
  <c r="AB912" i="28" s="1"/>
  <c r="AA914" i="28"/>
  <c r="AC914" i="28" s="1"/>
  <c r="AB914" i="28" s="1"/>
  <c r="AA917" i="28"/>
  <c r="AC917" i="28" s="1"/>
  <c r="AB917" i="28" s="1"/>
  <c r="AC919" i="28"/>
  <c r="AB919" i="28" s="1"/>
  <c r="AA928" i="28"/>
  <c r="AC928" i="28" s="1"/>
  <c r="AB928" i="28" s="1"/>
  <c r="AA932" i="28"/>
  <c r="AC932" i="28" s="1"/>
  <c r="AB932" i="28" s="1"/>
  <c r="AA937" i="28"/>
  <c r="AC937" i="28" s="1"/>
  <c r="AB937" i="28" s="1"/>
  <c r="AA941" i="28"/>
  <c r="AC941" i="28" s="1"/>
  <c r="AB941" i="28" s="1"/>
  <c r="AA944" i="28"/>
  <c r="AC944" i="28" s="1"/>
  <c r="AB944" i="28" s="1"/>
  <c r="AA949" i="28"/>
  <c r="AC949" i="28" s="1"/>
  <c r="AB949" i="28" s="1"/>
  <c r="AA952" i="28"/>
  <c r="AC952" i="28" s="1"/>
  <c r="AB952" i="28" s="1"/>
  <c r="AA953" i="28"/>
  <c r="AC953" i="28" s="1"/>
  <c r="AB953" i="28" s="1"/>
  <c r="AA956" i="28"/>
  <c r="AC956" i="28" s="1"/>
  <c r="AB956" i="28" s="1"/>
  <c r="AA958" i="28"/>
  <c r="AC958" i="28" s="1"/>
  <c r="AB958" i="28" s="1"/>
  <c r="AA960" i="28"/>
  <c r="AC960" i="28" s="1"/>
  <c r="AB960" i="28" s="1"/>
  <c r="AA962" i="28"/>
  <c r="AC962" i="28" s="1"/>
  <c r="AB962" i="28" s="1"/>
  <c r="AA969" i="28"/>
  <c r="AC969" i="28" s="1"/>
  <c r="AB969" i="28" s="1"/>
  <c r="AA972" i="28"/>
  <c r="AC972" i="28" s="1"/>
  <c r="AB972" i="28" s="1"/>
  <c r="AA974" i="28"/>
  <c r="AC974" i="28" s="1"/>
  <c r="AB974" i="28" s="1"/>
  <c r="AA984" i="28"/>
  <c r="AC984" i="28" s="1"/>
  <c r="AB984" i="28" s="1"/>
  <c r="AA986" i="28"/>
  <c r="AC986" i="28" s="1"/>
  <c r="AB986" i="28" s="1"/>
  <c r="AA988" i="28"/>
  <c r="AC988" i="28" s="1"/>
  <c r="AB988" i="28" s="1"/>
  <c r="AA1000" i="28"/>
  <c r="AC1000" i="28" s="1"/>
  <c r="AB1000" i="28" s="1"/>
  <c r="R4" i="23"/>
  <c r="AA4" i="23" s="1"/>
  <c r="AC4" i="23" s="1"/>
  <c r="AB4" i="23" s="1"/>
  <c r="S4" i="23"/>
  <c r="R5" i="23"/>
  <c r="AA5" i="23" s="1"/>
  <c r="AC5" i="23" s="1"/>
  <c r="AB5" i="23" s="1"/>
  <c r="S5" i="23"/>
  <c r="R6" i="23"/>
  <c r="S6" i="23"/>
  <c r="R7" i="23"/>
  <c r="S7" i="23"/>
  <c r="R8" i="23"/>
  <c r="AA8" i="23" s="1"/>
  <c r="AC8" i="23" s="1"/>
  <c r="AB8" i="23" s="1"/>
  <c r="S8" i="23"/>
  <c r="R9" i="23"/>
  <c r="AA9" i="23" s="1"/>
  <c r="AC9" i="23" s="1"/>
  <c r="AB9" i="23" s="1"/>
  <c r="S9" i="23"/>
  <c r="R10" i="23"/>
  <c r="S10" i="23"/>
  <c r="R11" i="23"/>
  <c r="S11" i="23"/>
  <c r="R12" i="23"/>
  <c r="AA12" i="23" s="1"/>
  <c r="AC12" i="23" s="1"/>
  <c r="AB12" i="23" s="1"/>
  <c r="S12" i="23"/>
  <c r="R13" i="23"/>
  <c r="AA13" i="23" s="1"/>
  <c r="AC13" i="23" s="1"/>
  <c r="AB13" i="23" s="1"/>
  <c r="S13" i="23"/>
  <c r="R14" i="23"/>
  <c r="S14" i="23"/>
  <c r="R15" i="23"/>
  <c r="S15" i="23"/>
  <c r="R16" i="23"/>
  <c r="AA16" i="23" s="1"/>
  <c r="AC16" i="23" s="1"/>
  <c r="AB16" i="23" s="1"/>
  <c r="S16" i="23"/>
  <c r="R17" i="23"/>
  <c r="AA17" i="23" s="1"/>
  <c r="AC17" i="23" s="1"/>
  <c r="AB17" i="23" s="1"/>
  <c r="S17" i="23"/>
  <c r="R18" i="23"/>
  <c r="S18" i="23"/>
  <c r="R19" i="23"/>
  <c r="S19" i="23"/>
  <c r="R20" i="23"/>
  <c r="AA20" i="23" s="1"/>
  <c r="AC20" i="23" s="1"/>
  <c r="AB20" i="23" s="1"/>
  <c r="S20" i="23"/>
  <c r="R21" i="23"/>
  <c r="AA21" i="23" s="1"/>
  <c r="AC21" i="23" s="1"/>
  <c r="AB21" i="23" s="1"/>
  <c r="S21" i="23"/>
  <c r="R22" i="23"/>
  <c r="S22" i="23"/>
  <c r="R23" i="23"/>
  <c r="S23" i="23"/>
  <c r="R24" i="23"/>
  <c r="AA24" i="23" s="1"/>
  <c r="AC24" i="23" s="1"/>
  <c r="AB24" i="23" s="1"/>
  <c r="S24" i="23"/>
  <c r="R25" i="23"/>
  <c r="AA25" i="23" s="1"/>
  <c r="AC25" i="23" s="1"/>
  <c r="AB25" i="23" s="1"/>
  <c r="S25" i="23"/>
  <c r="R26" i="23"/>
  <c r="S26" i="23"/>
  <c r="R27" i="23"/>
  <c r="S27" i="23"/>
  <c r="R28" i="23"/>
  <c r="AA28" i="23" s="1"/>
  <c r="AC28" i="23" s="1"/>
  <c r="AB28" i="23" s="1"/>
  <c r="S28" i="23"/>
  <c r="R29" i="23"/>
  <c r="S29" i="23"/>
  <c r="R30" i="23"/>
  <c r="S30" i="23"/>
  <c r="R31" i="23"/>
  <c r="S31" i="23"/>
  <c r="R32" i="23"/>
  <c r="AA32" i="23" s="1"/>
  <c r="AC32" i="23" s="1"/>
  <c r="AB32" i="23" s="1"/>
  <c r="S32" i="23"/>
  <c r="R33" i="23"/>
  <c r="AA33" i="23" s="1"/>
  <c r="AC33" i="23" s="1"/>
  <c r="AB33" i="23" s="1"/>
  <c r="S33" i="23"/>
  <c r="R34" i="23"/>
  <c r="S34" i="23"/>
  <c r="R35" i="23"/>
  <c r="S35" i="23"/>
  <c r="R36" i="23"/>
  <c r="AA36" i="23" s="1"/>
  <c r="AC36" i="23" s="1"/>
  <c r="AB36" i="23" s="1"/>
  <c r="S36" i="23"/>
  <c r="R37" i="23"/>
  <c r="AA37" i="23" s="1"/>
  <c r="AC37" i="23" s="1"/>
  <c r="AB37" i="23" s="1"/>
  <c r="S37" i="23"/>
  <c r="R38" i="23"/>
  <c r="S38" i="23"/>
  <c r="R39" i="23"/>
  <c r="S39" i="23"/>
  <c r="R40" i="23"/>
  <c r="AA40" i="23" s="1"/>
  <c r="AC40" i="23" s="1"/>
  <c r="AB40" i="23" s="1"/>
  <c r="S40" i="23"/>
  <c r="R41" i="23"/>
  <c r="AA41" i="23" s="1"/>
  <c r="AC41" i="23" s="1"/>
  <c r="AB41" i="23" s="1"/>
  <c r="S41" i="23"/>
  <c r="R42" i="23"/>
  <c r="S42" i="23"/>
  <c r="R43" i="23"/>
  <c r="S43" i="23"/>
  <c r="R44" i="23"/>
  <c r="AA44" i="23" s="1"/>
  <c r="AC44" i="23" s="1"/>
  <c r="AB44" i="23" s="1"/>
  <c r="S44" i="23"/>
  <c r="R45" i="23"/>
  <c r="AA45" i="23" s="1"/>
  <c r="AC45" i="23" s="1"/>
  <c r="AB45" i="23" s="1"/>
  <c r="S45" i="23"/>
  <c r="R46" i="23"/>
  <c r="S46" i="23"/>
  <c r="R47" i="23"/>
  <c r="S47" i="23"/>
  <c r="R48" i="23"/>
  <c r="AA48" i="23" s="1"/>
  <c r="AC48" i="23" s="1"/>
  <c r="AB48" i="23" s="1"/>
  <c r="S48" i="23"/>
  <c r="R49" i="23"/>
  <c r="AA49" i="23" s="1"/>
  <c r="AC49" i="23" s="1"/>
  <c r="AB49" i="23" s="1"/>
  <c r="S49" i="23"/>
  <c r="R50" i="23"/>
  <c r="S50" i="23"/>
  <c r="R51" i="23"/>
  <c r="S51" i="23"/>
  <c r="R52" i="23"/>
  <c r="AA52" i="23" s="1"/>
  <c r="AC52" i="23" s="1"/>
  <c r="AB52" i="23" s="1"/>
  <c r="S52" i="23"/>
  <c r="R53" i="23"/>
  <c r="AA53" i="23" s="1"/>
  <c r="AC53" i="23" s="1"/>
  <c r="AB53" i="23" s="1"/>
  <c r="S53" i="23"/>
  <c r="R54" i="23"/>
  <c r="S54" i="23"/>
  <c r="R55" i="23"/>
  <c r="S55" i="23"/>
  <c r="R56" i="23"/>
  <c r="AA56" i="23" s="1"/>
  <c r="AC56" i="23" s="1"/>
  <c r="AB56" i="23" s="1"/>
  <c r="S56" i="23"/>
  <c r="R57" i="23"/>
  <c r="AA57" i="23" s="1"/>
  <c r="AC57" i="23" s="1"/>
  <c r="AB57" i="23" s="1"/>
  <c r="S57" i="23"/>
  <c r="R58" i="23"/>
  <c r="S58" i="23"/>
  <c r="R59" i="23"/>
  <c r="AA59" i="23" s="1"/>
  <c r="AC59" i="23" s="1"/>
  <c r="AB59" i="23" s="1"/>
  <c r="S59" i="23"/>
  <c r="R60" i="23"/>
  <c r="AA60" i="23" s="1"/>
  <c r="AC60" i="23" s="1"/>
  <c r="AB60" i="23" s="1"/>
  <c r="S60" i="23"/>
  <c r="R61" i="23"/>
  <c r="AA61" i="23" s="1"/>
  <c r="AC61" i="23" s="1"/>
  <c r="AB61" i="23" s="1"/>
  <c r="S61" i="23"/>
  <c r="R62" i="23"/>
  <c r="S62" i="23"/>
  <c r="R63" i="23"/>
  <c r="AA63" i="23" s="1"/>
  <c r="AC63" i="23" s="1"/>
  <c r="AB63" i="23" s="1"/>
  <c r="S63" i="23"/>
  <c r="R64" i="23"/>
  <c r="AA64" i="23" s="1"/>
  <c r="AC64" i="23" s="1"/>
  <c r="AB64" i="23" s="1"/>
  <c r="S64" i="23"/>
  <c r="R65" i="23"/>
  <c r="AA65" i="23" s="1"/>
  <c r="AC65" i="23" s="1"/>
  <c r="AB65" i="23" s="1"/>
  <c r="S65" i="23"/>
  <c r="R66" i="23"/>
  <c r="S66" i="23"/>
  <c r="R67" i="23"/>
  <c r="AA67" i="23" s="1"/>
  <c r="AC67" i="23" s="1"/>
  <c r="AB67" i="23" s="1"/>
  <c r="S67" i="23"/>
  <c r="R68" i="23"/>
  <c r="AA68" i="23" s="1"/>
  <c r="AC68" i="23" s="1"/>
  <c r="AB68" i="23" s="1"/>
  <c r="S68" i="23"/>
  <c r="R69" i="23"/>
  <c r="AA69" i="23" s="1"/>
  <c r="AC69" i="23" s="1"/>
  <c r="AB69" i="23" s="1"/>
  <c r="S69" i="23"/>
  <c r="R70" i="23"/>
  <c r="S70" i="23"/>
  <c r="R71" i="23"/>
  <c r="AA71" i="23" s="1"/>
  <c r="AC71" i="23" s="1"/>
  <c r="AB71" i="23" s="1"/>
  <c r="S71" i="23"/>
  <c r="R72" i="23"/>
  <c r="AA72" i="23" s="1"/>
  <c r="AC72" i="23" s="1"/>
  <c r="AB72" i="23" s="1"/>
  <c r="S72" i="23"/>
  <c r="R73" i="23"/>
  <c r="AA73" i="23" s="1"/>
  <c r="AC73" i="23" s="1"/>
  <c r="AB73" i="23" s="1"/>
  <c r="S73" i="23"/>
  <c r="R74" i="23"/>
  <c r="S74" i="23"/>
  <c r="R75" i="23"/>
  <c r="AA75" i="23" s="1"/>
  <c r="AC75" i="23" s="1"/>
  <c r="AB75" i="23" s="1"/>
  <c r="S75" i="23"/>
  <c r="R76" i="23"/>
  <c r="AA76" i="23" s="1"/>
  <c r="AC76" i="23" s="1"/>
  <c r="AB76" i="23" s="1"/>
  <c r="S76" i="23"/>
  <c r="R77" i="23"/>
  <c r="AA77" i="23" s="1"/>
  <c r="AC77" i="23" s="1"/>
  <c r="AB77" i="23" s="1"/>
  <c r="S77" i="23"/>
  <c r="R78" i="23"/>
  <c r="S78" i="23"/>
  <c r="R79" i="23"/>
  <c r="AA79" i="23" s="1"/>
  <c r="AC79" i="23" s="1"/>
  <c r="AB79" i="23" s="1"/>
  <c r="S79" i="23"/>
  <c r="R80" i="23"/>
  <c r="AA80" i="23" s="1"/>
  <c r="AC80" i="23" s="1"/>
  <c r="AB80" i="23" s="1"/>
  <c r="S80" i="23"/>
  <c r="R81" i="23"/>
  <c r="AA81" i="23" s="1"/>
  <c r="AC81" i="23" s="1"/>
  <c r="AB81" i="23" s="1"/>
  <c r="S81" i="23"/>
  <c r="R82" i="23"/>
  <c r="S82" i="23"/>
  <c r="R83" i="23"/>
  <c r="AA83" i="23" s="1"/>
  <c r="AC83" i="23" s="1"/>
  <c r="AB83" i="23" s="1"/>
  <c r="S83" i="23"/>
  <c r="R84" i="23"/>
  <c r="AA84" i="23" s="1"/>
  <c r="AC84" i="23" s="1"/>
  <c r="AB84" i="23" s="1"/>
  <c r="S84" i="23"/>
  <c r="R85" i="23"/>
  <c r="AA85" i="23" s="1"/>
  <c r="AC85" i="23" s="1"/>
  <c r="AB85" i="23" s="1"/>
  <c r="S85" i="23"/>
  <c r="R86" i="23"/>
  <c r="S86" i="23"/>
  <c r="R87" i="23"/>
  <c r="AA87" i="23" s="1"/>
  <c r="AC87" i="23" s="1"/>
  <c r="AB87" i="23" s="1"/>
  <c r="S87" i="23"/>
  <c r="R88" i="23"/>
  <c r="AA88" i="23" s="1"/>
  <c r="AC88" i="23" s="1"/>
  <c r="AB88" i="23" s="1"/>
  <c r="S88" i="23"/>
  <c r="R89" i="23"/>
  <c r="AA89" i="23" s="1"/>
  <c r="AC89" i="23" s="1"/>
  <c r="AB89" i="23" s="1"/>
  <c r="S89" i="23"/>
  <c r="R90" i="23"/>
  <c r="S90" i="23"/>
  <c r="R91" i="23"/>
  <c r="AA91" i="23" s="1"/>
  <c r="AC91" i="23" s="1"/>
  <c r="AB91" i="23" s="1"/>
  <c r="S91" i="23"/>
  <c r="R92" i="23"/>
  <c r="AA92" i="23" s="1"/>
  <c r="AC92" i="23" s="1"/>
  <c r="AB92" i="23" s="1"/>
  <c r="S92" i="23"/>
  <c r="R93" i="23"/>
  <c r="S93" i="23"/>
  <c r="R94" i="23"/>
  <c r="S94" i="23"/>
  <c r="R95" i="23"/>
  <c r="S95" i="23"/>
  <c r="R96" i="23"/>
  <c r="AA96" i="23" s="1"/>
  <c r="AC96" i="23" s="1"/>
  <c r="AB96" i="23" s="1"/>
  <c r="S96" i="23"/>
  <c r="R97" i="23"/>
  <c r="AA97" i="23" s="1"/>
  <c r="AC97" i="23" s="1"/>
  <c r="AB97" i="23" s="1"/>
  <c r="S97" i="23"/>
  <c r="R98" i="23"/>
  <c r="S98" i="23"/>
  <c r="R99" i="23"/>
  <c r="S99" i="23"/>
  <c r="R100" i="23"/>
  <c r="AA100" i="23" s="1"/>
  <c r="AC100" i="23" s="1"/>
  <c r="AB100" i="23" s="1"/>
  <c r="S100" i="23"/>
  <c r="R101" i="23"/>
  <c r="AA101" i="23" s="1"/>
  <c r="AC101" i="23" s="1"/>
  <c r="AB101" i="23" s="1"/>
  <c r="S101" i="23"/>
  <c r="R102" i="23"/>
  <c r="S102" i="23"/>
  <c r="R103" i="23"/>
  <c r="S103" i="23"/>
  <c r="R104" i="23"/>
  <c r="AA104" i="23" s="1"/>
  <c r="AC104" i="23" s="1"/>
  <c r="AB104" i="23" s="1"/>
  <c r="S104" i="23"/>
  <c r="R105" i="23"/>
  <c r="AA105" i="23" s="1"/>
  <c r="AC105" i="23" s="1"/>
  <c r="AB105" i="23" s="1"/>
  <c r="S105" i="23"/>
  <c r="R106" i="23"/>
  <c r="S106" i="23"/>
  <c r="R107" i="23"/>
  <c r="S107" i="23"/>
  <c r="R108" i="23"/>
  <c r="AA108" i="23" s="1"/>
  <c r="AC108" i="23" s="1"/>
  <c r="AB108" i="23" s="1"/>
  <c r="S108" i="23"/>
  <c r="R109" i="23"/>
  <c r="AA109" i="23" s="1"/>
  <c r="AC109" i="23" s="1"/>
  <c r="AB109" i="23" s="1"/>
  <c r="S109" i="23"/>
  <c r="R110" i="23"/>
  <c r="S110" i="23"/>
  <c r="R111" i="23"/>
  <c r="S111" i="23"/>
  <c r="R112" i="23"/>
  <c r="AA112" i="23" s="1"/>
  <c r="AC112" i="23" s="1"/>
  <c r="AB112" i="23" s="1"/>
  <c r="S112" i="23"/>
  <c r="R113" i="23"/>
  <c r="AA113" i="23" s="1"/>
  <c r="AC113" i="23" s="1"/>
  <c r="AB113" i="23" s="1"/>
  <c r="S113" i="23"/>
  <c r="R114" i="23"/>
  <c r="S114" i="23"/>
  <c r="R115" i="23"/>
  <c r="S115" i="23"/>
  <c r="R116" i="23"/>
  <c r="AA116" i="23" s="1"/>
  <c r="AC116" i="23" s="1"/>
  <c r="AB116" i="23" s="1"/>
  <c r="S116" i="23"/>
  <c r="R117" i="23"/>
  <c r="AA117" i="23" s="1"/>
  <c r="AC117" i="23" s="1"/>
  <c r="AB117" i="23" s="1"/>
  <c r="S117" i="23"/>
  <c r="R118" i="23"/>
  <c r="S118" i="23"/>
  <c r="R119" i="23"/>
  <c r="S119" i="23"/>
  <c r="R120" i="23"/>
  <c r="AA120" i="23" s="1"/>
  <c r="AC120" i="23" s="1"/>
  <c r="AB120" i="23" s="1"/>
  <c r="S120" i="23"/>
  <c r="R121" i="23"/>
  <c r="AA121" i="23" s="1"/>
  <c r="AC121" i="23" s="1"/>
  <c r="AB121" i="23" s="1"/>
  <c r="S121" i="23"/>
  <c r="R122" i="23"/>
  <c r="S122" i="23"/>
  <c r="R123" i="23"/>
  <c r="S123" i="23"/>
  <c r="R124" i="23"/>
  <c r="AA124" i="23" s="1"/>
  <c r="AC124" i="23" s="1"/>
  <c r="AB124" i="23" s="1"/>
  <c r="S124" i="23"/>
  <c r="R125" i="23"/>
  <c r="AA125" i="23" s="1"/>
  <c r="AC125" i="23" s="1"/>
  <c r="AB125" i="23" s="1"/>
  <c r="S125" i="23"/>
  <c r="R126" i="23"/>
  <c r="S126" i="23"/>
  <c r="R127" i="23"/>
  <c r="AA127" i="23" s="1"/>
  <c r="AC127" i="23" s="1"/>
  <c r="AB127" i="23" s="1"/>
  <c r="S127" i="23"/>
  <c r="R128" i="23"/>
  <c r="AA128" i="23" s="1"/>
  <c r="AC128" i="23" s="1"/>
  <c r="AB128" i="23" s="1"/>
  <c r="S128" i="23"/>
  <c r="R129" i="23"/>
  <c r="AA129" i="23" s="1"/>
  <c r="AC129" i="23" s="1"/>
  <c r="AB129" i="23" s="1"/>
  <c r="S129" i="23"/>
  <c r="R130" i="23"/>
  <c r="S130" i="23"/>
  <c r="R131" i="23"/>
  <c r="AA131" i="23" s="1"/>
  <c r="AC131" i="23" s="1"/>
  <c r="AB131" i="23" s="1"/>
  <c r="S131" i="23"/>
  <c r="R132" i="23"/>
  <c r="AA132" i="23" s="1"/>
  <c r="AC132" i="23" s="1"/>
  <c r="AB132" i="23" s="1"/>
  <c r="S132" i="23"/>
  <c r="R133" i="23"/>
  <c r="AA133" i="23" s="1"/>
  <c r="AC133" i="23" s="1"/>
  <c r="AB133" i="23" s="1"/>
  <c r="S133" i="23"/>
  <c r="R134" i="23"/>
  <c r="S134" i="23"/>
  <c r="R135" i="23"/>
  <c r="AA135" i="23" s="1"/>
  <c r="AC135" i="23" s="1"/>
  <c r="AB135" i="23" s="1"/>
  <c r="S135" i="23"/>
  <c r="R136" i="23"/>
  <c r="AA136" i="23" s="1"/>
  <c r="AC136" i="23" s="1"/>
  <c r="AB136" i="23" s="1"/>
  <c r="S136" i="23"/>
  <c r="R137" i="23"/>
  <c r="AA137" i="23" s="1"/>
  <c r="AC137" i="23" s="1"/>
  <c r="AB137" i="23" s="1"/>
  <c r="S137" i="23"/>
  <c r="R138" i="23"/>
  <c r="S138" i="23"/>
  <c r="R139" i="23"/>
  <c r="AA139" i="23" s="1"/>
  <c r="AC139" i="23" s="1"/>
  <c r="AB139" i="23" s="1"/>
  <c r="S139" i="23"/>
  <c r="R140" i="23"/>
  <c r="AA140" i="23" s="1"/>
  <c r="AC140" i="23" s="1"/>
  <c r="AB140" i="23" s="1"/>
  <c r="S140" i="23"/>
  <c r="R141" i="23"/>
  <c r="AA141" i="23" s="1"/>
  <c r="AC141" i="23" s="1"/>
  <c r="AB141" i="23" s="1"/>
  <c r="S141" i="23"/>
  <c r="R142" i="23"/>
  <c r="S142" i="23"/>
  <c r="R143" i="23"/>
  <c r="AA143" i="23" s="1"/>
  <c r="AC143" i="23" s="1"/>
  <c r="AB143" i="23" s="1"/>
  <c r="S143" i="23"/>
  <c r="R144" i="23"/>
  <c r="AA144" i="23" s="1"/>
  <c r="AC144" i="23" s="1"/>
  <c r="AB144" i="23" s="1"/>
  <c r="S144" i="23"/>
  <c r="R145" i="23"/>
  <c r="AA145" i="23" s="1"/>
  <c r="AC145" i="23" s="1"/>
  <c r="AB145" i="23" s="1"/>
  <c r="S145" i="23"/>
  <c r="R146" i="23"/>
  <c r="S146" i="23"/>
  <c r="R147" i="23"/>
  <c r="AA147" i="23" s="1"/>
  <c r="AC147" i="23" s="1"/>
  <c r="AB147" i="23" s="1"/>
  <c r="S147" i="23"/>
  <c r="R148" i="23"/>
  <c r="AA148" i="23" s="1"/>
  <c r="AC148" i="23" s="1"/>
  <c r="AB148" i="23" s="1"/>
  <c r="S148" i="23"/>
  <c r="R149" i="23"/>
  <c r="AA149" i="23" s="1"/>
  <c r="AC149" i="23" s="1"/>
  <c r="AB149" i="23" s="1"/>
  <c r="S149" i="23"/>
  <c r="R150" i="23"/>
  <c r="S150" i="23"/>
  <c r="R151" i="23"/>
  <c r="AA151" i="23" s="1"/>
  <c r="AC151" i="23" s="1"/>
  <c r="AB151" i="23" s="1"/>
  <c r="S151" i="23"/>
  <c r="R152" i="23"/>
  <c r="AA152" i="23" s="1"/>
  <c r="AC152" i="23" s="1"/>
  <c r="AB152" i="23" s="1"/>
  <c r="S152" i="23"/>
  <c r="R153" i="23"/>
  <c r="AA153" i="23" s="1"/>
  <c r="AC153" i="23" s="1"/>
  <c r="AB153" i="23" s="1"/>
  <c r="S153" i="23"/>
  <c r="R154" i="23"/>
  <c r="S154" i="23"/>
  <c r="R155" i="23"/>
  <c r="AA155" i="23" s="1"/>
  <c r="AC155" i="23" s="1"/>
  <c r="AB155" i="23" s="1"/>
  <c r="S155" i="23"/>
  <c r="R156" i="23"/>
  <c r="AA156" i="23" s="1"/>
  <c r="AC156" i="23" s="1"/>
  <c r="AB156" i="23" s="1"/>
  <c r="S156" i="23"/>
  <c r="R157" i="23"/>
  <c r="S157" i="23"/>
  <c r="R158" i="23"/>
  <c r="S158" i="23"/>
  <c r="R159" i="23"/>
  <c r="S159" i="23"/>
  <c r="R160" i="23"/>
  <c r="AA160" i="23" s="1"/>
  <c r="AC160" i="23" s="1"/>
  <c r="AB160" i="23" s="1"/>
  <c r="S160" i="23"/>
  <c r="R161" i="23"/>
  <c r="AA161" i="23" s="1"/>
  <c r="AC161" i="23" s="1"/>
  <c r="AB161" i="23" s="1"/>
  <c r="S161" i="23"/>
  <c r="R162" i="23"/>
  <c r="S162" i="23"/>
  <c r="R163" i="23"/>
  <c r="S163" i="23"/>
  <c r="R164" i="23"/>
  <c r="AA164" i="23" s="1"/>
  <c r="AC164" i="23" s="1"/>
  <c r="AB164" i="23" s="1"/>
  <c r="S164" i="23"/>
  <c r="R165" i="23"/>
  <c r="AA165" i="23" s="1"/>
  <c r="AC165" i="23" s="1"/>
  <c r="AB165" i="23" s="1"/>
  <c r="S165" i="23"/>
  <c r="R166" i="23"/>
  <c r="S166" i="23"/>
  <c r="R167" i="23"/>
  <c r="S167" i="23"/>
  <c r="R168" i="23"/>
  <c r="AA168" i="23" s="1"/>
  <c r="AC168" i="23" s="1"/>
  <c r="AB168" i="23" s="1"/>
  <c r="S168" i="23"/>
  <c r="R169" i="23"/>
  <c r="AA169" i="23" s="1"/>
  <c r="AC169" i="23" s="1"/>
  <c r="AB169" i="23" s="1"/>
  <c r="S169" i="23"/>
  <c r="R170" i="23"/>
  <c r="S170" i="23"/>
  <c r="R171" i="23"/>
  <c r="S171" i="23"/>
  <c r="R172" i="23"/>
  <c r="AA172" i="23" s="1"/>
  <c r="AC172" i="23" s="1"/>
  <c r="AB172" i="23" s="1"/>
  <c r="S172" i="23"/>
  <c r="R173" i="23"/>
  <c r="AA173" i="23" s="1"/>
  <c r="AC173" i="23" s="1"/>
  <c r="AB173" i="23" s="1"/>
  <c r="S173" i="23"/>
  <c r="R174" i="23"/>
  <c r="S174" i="23"/>
  <c r="R175" i="23"/>
  <c r="S175" i="23"/>
  <c r="R176" i="23"/>
  <c r="AA176" i="23" s="1"/>
  <c r="AC176" i="23" s="1"/>
  <c r="AB176" i="23" s="1"/>
  <c r="S176" i="23"/>
  <c r="R177" i="23"/>
  <c r="AA177" i="23" s="1"/>
  <c r="AC177" i="23" s="1"/>
  <c r="AB177" i="23" s="1"/>
  <c r="S177" i="23"/>
  <c r="R178" i="23"/>
  <c r="S178" i="23"/>
  <c r="R179" i="23"/>
  <c r="S179" i="23"/>
  <c r="R180" i="23"/>
  <c r="AA180" i="23" s="1"/>
  <c r="AC180" i="23" s="1"/>
  <c r="AB180" i="23" s="1"/>
  <c r="S180" i="23"/>
  <c r="R181" i="23"/>
  <c r="AA181" i="23" s="1"/>
  <c r="AC181" i="23" s="1"/>
  <c r="AB181" i="23" s="1"/>
  <c r="S181" i="23"/>
  <c r="R182" i="23"/>
  <c r="S182" i="23"/>
  <c r="R183" i="23"/>
  <c r="S183" i="23"/>
  <c r="R184" i="23"/>
  <c r="AA184" i="23" s="1"/>
  <c r="AC184" i="23" s="1"/>
  <c r="AB184" i="23" s="1"/>
  <c r="S184" i="23"/>
  <c r="R185" i="23"/>
  <c r="AA185" i="23" s="1"/>
  <c r="AC185" i="23" s="1"/>
  <c r="AB185" i="23" s="1"/>
  <c r="S185" i="23"/>
  <c r="R186" i="23"/>
  <c r="S186" i="23"/>
  <c r="R187" i="23"/>
  <c r="S187" i="23"/>
  <c r="R188" i="23"/>
  <c r="AA188" i="23" s="1"/>
  <c r="AC188" i="23" s="1"/>
  <c r="AB188" i="23" s="1"/>
  <c r="S188" i="23"/>
  <c r="R189" i="23"/>
  <c r="AA189" i="23" s="1"/>
  <c r="AC189" i="23" s="1"/>
  <c r="AB189" i="23" s="1"/>
  <c r="S189" i="23"/>
  <c r="R190" i="23"/>
  <c r="S190" i="23"/>
  <c r="R191" i="23"/>
  <c r="S191" i="23"/>
  <c r="R192" i="23"/>
  <c r="AA192" i="23" s="1"/>
  <c r="AC192" i="23" s="1"/>
  <c r="AB192" i="23" s="1"/>
  <c r="S192" i="23"/>
  <c r="R193" i="23"/>
  <c r="AA193" i="23" s="1"/>
  <c r="AC193" i="23" s="1"/>
  <c r="AB193" i="23" s="1"/>
  <c r="S193" i="23"/>
  <c r="R194" i="23"/>
  <c r="S194" i="23"/>
  <c r="R195" i="23"/>
  <c r="S195" i="23"/>
  <c r="R196" i="23"/>
  <c r="AA196" i="23" s="1"/>
  <c r="AC196" i="23" s="1"/>
  <c r="AB196" i="23" s="1"/>
  <c r="S196" i="23"/>
  <c r="R197" i="23"/>
  <c r="AA197" i="23" s="1"/>
  <c r="AC197" i="23" s="1"/>
  <c r="AB197" i="23" s="1"/>
  <c r="S197" i="23"/>
  <c r="R198" i="23"/>
  <c r="S198" i="23"/>
  <c r="R199" i="23"/>
  <c r="S199" i="23"/>
  <c r="R200" i="23"/>
  <c r="AA200" i="23" s="1"/>
  <c r="AC200" i="23" s="1"/>
  <c r="AB200" i="23" s="1"/>
  <c r="S200" i="23"/>
  <c r="R201" i="23"/>
  <c r="AA201" i="23" s="1"/>
  <c r="AC201" i="23" s="1"/>
  <c r="AB201" i="23" s="1"/>
  <c r="S201" i="23"/>
  <c r="R202" i="23"/>
  <c r="S202" i="23"/>
  <c r="R203" i="23"/>
  <c r="S203" i="23"/>
  <c r="R204" i="23"/>
  <c r="AA204" i="23" s="1"/>
  <c r="AC204" i="23" s="1"/>
  <c r="AB204" i="23" s="1"/>
  <c r="S204" i="23"/>
  <c r="R205" i="23"/>
  <c r="AA205" i="23" s="1"/>
  <c r="AC205" i="23" s="1"/>
  <c r="AB205" i="23" s="1"/>
  <c r="S205" i="23"/>
  <c r="R206" i="23"/>
  <c r="S206" i="23"/>
  <c r="R207" i="23"/>
  <c r="S207" i="23"/>
  <c r="R208" i="23"/>
  <c r="AA208" i="23" s="1"/>
  <c r="AC208" i="23" s="1"/>
  <c r="AB208" i="23" s="1"/>
  <c r="S208" i="23"/>
  <c r="R209" i="23"/>
  <c r="AA209" i="23" s="1"/>
  <c r="AC209" i="23" s="1"/>
  <c r="AB209" i="23" s="1"/>
  <c r="S209" i="23"/>
  <c r="R210" i="23"/>
  <c r="S210" i="23"/>
  <c r="R211" i="23"/>
  <c r="AA211" i="23" s="1"/>
  <c r="AC211" i="23" s="1"/>
  <c r="AB211" i="23" s="1"/>
  <c r="S211" i="23"/>
  <c r="R212" i="23"/>
  <c r="AA212" i="23" s="1"/>
  <c r="AC212" i="23" s="1"/>
  <c r="AB212" i="23" s="1"/>
  <c r="S212" i="23"/>
  <c r="R213" i="23"/>
  <c r="AA213" i="23" s="1"/>
  <c r="AC213" i="23" s="1"/>
  <c r="AB213" i="23" s="1"/>
  <c r="S213" i="23"/>
  <c r="R214" i="23"/>
  <c r="S214" i="23"/>
  <c r="R215" i="23"/>
  <c r="AA215" i="23" s="1"/>
  <c r="AC215" i="23" s="1"/>
  <c r="AB215" i="23" s="1"/>
  <c r="S215" i="23"/>
  <c r="R216" i="23"/>
  <c r="AA216" i="23" s="1"/>
  <c r="AC216" i="23" s="1"/>
  <c r="AB216" i="23" s="1"/>
  <c r="S216" i="23"/>
  <c r="R217" i="23"/>
  <c r="AA217" i="23" s="1"/>
  <c r="AC217" i="23" s="1"/>
  <c r="AB217" i="23" s="1"/>
  <c r="S217" i="23"/>
  <c r="R218" i="23"/>
  <c r="S218" i="23"/>
  <c r="R219" i="23"/>
  <c r="AA219" i="23" s="1"/>
  <c r="AC219" i="23" s="1"/>
  <c r="AB219" i="23" s="1"/>
  <c r="S219" i="23"/>
  <c r="R220" i="23"/>
  <c r="AA220" i="23" s="1"/>
  <c r="AC220" i="23" s="1"/>
  <c r="AB220" i="23" s="1"/>
  <c r="S220" i="23"/>
  <c r="R221" i="23"/>
  <c r="S221" i="23"/>
  <c r="R222" i="23"/>
  <c r="S222" i="23"/>
  <c r="R223" i="23"/>
  <c r="S223" i="23"/>
  <c r="R224" i="23"/>
  <c r="AA224" i="23" s="1"/>
  <c r="AC224" i="23" s="1"/>
  <c r="AB224" i="23" s="1"/>
  <c r="S224" i="23"/>
  <c r="R225" i="23"/>
  <c r="AA225" i="23" s="1"/>
  <c r="AC225" i="23" s="1"/>
  <c r="AB225" i="23" s="1"/>
  <c r="S225" i="23"/>
  <c r="R226" i="23"/>
  <c r="S226" i="23"/>
  <c r="R227" i="23"/>
  <c r="S227" i="23"/>
  <c r="R228" i="23"/>
  <c r="AA228" i="23" s="1"/>
  <c r="AC228" i="23" s="1"/>
  <c r="AB228" i="23" s="1"/>
  <c r="S228" i="23"/>
  <c r="R229" i="23"/>
  <c r="AA229" i="23" s="1"/>
  <c r="AC229" i="23" s="1"/>
  <c r="AB229" i="23" s="1"/>
  <c r="S229" i="23"/>
  <c r="R230" i="23"/>
  <c r="S230" i="23"/>
  <c r="R231" i="23"/>
  <c r="S231" i="23"/>
  <c r="R232" i="23"/>
  <c r="AA232" i="23" s="1"/>
  <c r="AC232" i="23" s="1"/>
  <c r="AB232" i="23" s="1"/>
  <c r="S232" i="23"/>
  <c r="R233" i="23"/>
  <c r="AA233" i="23" s="1"/>
  <c r="AC233" i="23" s="1"/>
  <c r="AB233" i="23" s="1"/>
  <c r="S233" i="23"/>
  <c r="R234" i="23"/>
  <c r="S234" i="23"/>
  <c r="R235" i="23"/>
  <c r="S235" i="23"/>
  <c r="R236" i="23"/>
  <c r="AA236" i="23" s="1"/>
  <c r="AC236" i="23" s="1"/>
  <c r="AB236" i="23" s="1"/>
  <c r="S236" i="23"/>
  <c r="R237" i="23"/>
  <c r="AA237" i="23" s="1"/>
  <c r="AC237" i="23" s="1"/>
  <c r="AB237" i="23" s="1"/>
  <c r="S237" i="23"/>
  <c r="R238" i="23"/>
  <c r="S238" i="23"/>
  <c r="R239" i="23"/>
  <c r="S239" i="23"/>
  <c r="R240" i="23"/>
  <c r="AA240" i="23" s="1"/>
  <c r="AC240" i="23" s="1"/>
  <c r="AB240" i="23" s="1"/>
  <c r="S240" i="23"/>
  <c r="R241" i="23"/>
  <c r="AA241" i="23" s="1"/>
  <c r="AC241" i="23" s="1"/>
  <c r="AB241" i="23" s="1"/>
  <c r="S241" i="23"/>
  <c r="R242" i="23"/>
  <c r="S242" i="23"/>
  <c r="R243" i="23"/>
  <c r="S243" i="23"/>
  <c r="R244" i="23"/>
  <c r="AA244" i="23" s="1"/>
  <c r="AC244" i="23" s="1"/>
  <c r="AB244" i="23" s="1"/>
  <c r="S244" i="23"/>
  <c r="R245" i="23"/>
  <c r="AA245" i="23" s="1"/>
  <c r="AC245" i="23" s="1"/>
  <c r="AB245" i="23" s="1"/>
  <c r="S245" i="23"/>
  <c r="R246" i="23"/>
  <c r="S246" i="23"/>
  <c r="R247" i="23"/>
  <c r="S247" i="23"/>
  <c r="R248" i="23"/>
  <c r="AA248" i="23" s="1"/>
  <c r="AC248" i="23" s="1"/>
  <c r="AB248" i="23" s="1"/>
  <c r="S248" i="23"/>
  <c r="R249" i="23"/>
  <c r="AA249" i="23" s="1"/>
  <c r="AC249" i="23" s="1"/>
  <c r="AB249" i="23" s="1"/>
  <c r="S249" i="23"/>
  <c r="R250" i="23"/>
  <c r="S250" i="23"/>
  <c r="R251" i="23"/>
  <c r="S251" i="23"/>
  <c r="R252" i="23"/>
  <c r="AA252" i="23" s="1"/>
  <c r="AC252" i="23" s="1"/>
  <c r="AB252" i="23" s="1"/>
  <c r="S252" i="23"/>
  <c r="R253" i="23"/>
  <c r="AA253" i="23" s="1"/>
  <c r="AC253" i="23" s="1"/>
  <c r="AB253" i="23" s="1"/>
  <c r="S253" i="23"/>
  <c r="R254" i="23"/>
  <c r="S254" i="23"/>
  <c r="R255" i="23"/>
  <c r="AA255" i="23" s="1"/>
  <c r="AC255" i="23" s="1"/>
  <c r="AB255" i="23" s="1"/>
  <c r="S255" i="23"/>
  <c r="R256" i="23"/>
  <c r="AA256" i="23" s="1"/>
  <c r="AC256" i="23" s="1"/>
  <c r="AB256" i="23" s="1"/>
  <c r="S256" i="23"/>
  <c r="R257" i="23"/>
  <c r="AA257" i="23" s="1"/>
  <c r="AC257" i="23" s="1"/>
  <c r="AB257" i="23" s="1"/>
  <c r="S257" i="23"/>
  <c r="R258" i="23"/>
  <c r="S258" i="23"/>
  <c r="R259" i="23"/>
  <c r="AA259" i="23" s="1"/>
  <c r="AC259" i="23" s="1"/>
  <c r="AB259" i="23" s="1"/>
  <c r="S259" i="23"/>
  <c r="R260" i="23"/>
  <c r="AA260" i="23" s="1"/>
  <c r="AC260" i="23" s="1"/>
  <c r="AB260" i="23" s="1"/>
  <c r="S260" i="23"/>
  <c r="R261" i="23"/>
  <c r="AA261" i="23" s="1"/>
  <c r="AC261" i="23" s="1"/>
  <c r="AB261" i="23" s="1"/>
  <c r="S261" i="23"/>
  <c r="R262" i="23"/>
  <c r="S262" i="23"/>
  <c r="R263" i="23"/>
  <c r="AA263" i="23" s="1"/>
  <c r="AC263" i="23" s="1"/>
  <c r="AB263" i="23" s="1"/>
  <c r="S263" i="23"/>
  <c r="R264" i="23"/>
  <c r="AA264" i="23" s="1"/>
  <c r="AC264" i="23" s="1"/>
  <c r="AB264" i="23" s="1"/>
  <c r="S264" i="23"/>
  <c r="R265" i="23"/>
  <c r="AA265" i="23" s="1"/>
  <c r="AC265" i="23" s="1"/>
  <c r="AB265" i="23" s="1"/>
  <c r="S265" i="23"/>
  <c r="R266" i="23"/>
  <c r="S266" i="23"/>
  <c r="R267" i="23"/>
  <c r="AA267" i="23" s="1"/>
  <c r="AC267" i="23" s="1"/>
  <c r="AB267" i="23" s="1"/>
  <c r="S267" i="23"/>
  <c r="R268" i="23"/>
  <c r="AA268" i="23" s="1"/>
  <c r="AC268" i="23" s="1"/>
  <c r="AB268" i="23" s="1"/>
  <c r="S268" i="23"/>
  <c r="R269" i="23"/>
  <c r="AA269" i="23" s="1"/>
  <c r="AC269" i="23" s="1"/>
  <c r="AB269" i="23" s="1"/>
  <c r="S269" i="23"/>
  <c r="R270" i="23"/>
  <c r="S270" i="23"/>
  <c r="R271" i="23"/>
  <c r="AA271" i="23" s="1"/>
  <c r="AC271" i="23" s="1"/>
  <c r="AB271" i="23" s="1"/>
  <c r="S271" i="23"/>
  <c r="R272" i="23"/>
  <c r="AA272" i="23" s="1"/>
  <c r="AC272" i="23" s="1"/>
  <c r="AB272" i="23" s="1"/>
  <c r="S272" i="23"/>
  <c r="R273" i="23"/>
  <c r="AA273" i="23" s="1"/>
  <c r="AC273" i="23" s="1"/>
  <c r="AB273" i="23" s="1"/>
  <c r="S273" i="23"/>
  <c r="R274" i="23"/>
  <c r="S274" i="23"/>
  <c r="R275" i="23"/>
  <c r="AA275" i="23" s="1"/>
  <c r="AC275" i="23" s="1"/>
  <c r="AB275" i="23" s="1"/>
  <c r="S275" i="23"/>
  <c r="R276" i="23"/>
  <c r="AA276" i="23" s="1"/>
  <c r="AC276" i="23" s="1"/>
  <c r="AB276" i="23" s="1"/>
  <c r="S276" i="23"/>
  <c r="R277" i="23"/>
  <c r="AA277" i="23" s="1"/>
  <c r="AC277" i="23" s="1"/>
  <c r="AB277" i="23" s="1"/>
  <c r="S277" i="23"/>
  <c r="R278" i="23"/>
  <c r="S278" i="23"/>
  <c r="R279" i="23"/>
  <c r="AA279" i="23" s="1"/>
  <c r="AC279" i="23" s="1"/>
  <c r="AB279" i="23" s="1"/>
  <c r="S279" i="23"/>
  <c r="R280" i="23"/>
  <c r="AA280" i="23" s="1"/>
  <c r="AC280" i="23" s="1"/>
  <c r="AB280" i="23" s="1"/>
  <c r="S280" i="23"/>
  <c r="R281" i="23"/>
  <c r="AA281" i="23" s="1"/>
  <c r="AC281" i="23" s="1"/>
  <c r="AB281" i="23" s="1"/>
  <c r="S281" i="23"/>
  <c r="R282" i="23"/>
  <c r="S282" i="23"/>
  <c r="R283" i="23"/>
  <c r="AA283" i="23" s="1"/>
  <c r="AC283" i="23" s="1"/>
  <c r="AB283" i="23" s="1"/>
  <c r="S283" i="23"/>
  <c r="R284" i="23"/>
  <c r="AA284" i="23" s="1"/>
  <c r="AC284" i="23" s="1"/>
  <c r="AB284" i="23" s="1"/>
  <c r="S284" i="23"/>
  <c r="R285" i="23"/>
  <c r="AA285" i="23" s="1"/>
  <c r="AC285" i="23" s="1"/>
  <c r="AB285" i="23" s="1"/>
  <c r="S285" i="23"/>
  <c r="R286" i="23"/>
  <c r="S286" i="23"/>
  <c r="R287" i="23"/>
  <c r="AA287" i="23" s="1"/>
  <c r="AC287" i="23" s="1"/>
  <c r="AB287" i="23" s="1"/>
  <c r="S287" i="23"/>
  <c r="R288" i="23"/>
  <c r="AA288" i="23" s="1"/>
  <c r="AC288" i="23" s="1"/>
  <c r="AB288" i="23" s="1"/>
  <c r="S288" i="23"/>
  <c r="R289" i="23"/>
  <c r="AA289" i="23" s="1"/>
  <c r="AC289" i="23" s="1"/>
  <c r="AB289" i="23" s="1"/>
  <c r="S289" i="23"/>
  <c r="R290" i="23"/>
  <c r="S290" i="23"/>
  <c r="R291" i="23"/>
  <c r="AA291" i="23" s="1"/>
  <c r="AC291" i="23" s="1"/>
  <c r="AB291" i="23" s="1"/>
  <c r="S291" i="23"/>
  <c r="R292" i="23"/>
  <c r="AA292" i="23" s="1"/>
  <c r="AC292" i="23" s="1"/>
  <c r="AB292" i="23" s="1"/>
  <c r="S292" i="23"/>
  <c r="R293" i="23"/>
  <c r="AA293" i="23" s="1"/>
  <c r="AC293" i="23" s="1"/>
  <c r="AB293" i="23" s="1"/>
  <c r="S293" i="23"/>
  <c r="R294" i="23"/>
  <c r="S294" i="23"/>
  <c r="R295" i="23"/>
  <c r="AA295" i="23" s="1"/>
  <c r="AC295" i="23" s="1"/>
  <c r="AB295" i="23" s="1"/>
  <c r="S295" i="23"/>
  <c r="R296" i="23"/>
  <c r="AA296" i="23" s="1"/>
  <c r="AC296" i="23" s="1"/>
  <c r="AB296" i="23" s="1"/>
  <c r="S296" i="23"/>
  <c r="R297" i="23"/>
  <c r="AA297" i="23" s="1"/>
  <c r="AC297" i="23" s="1"/>
  <c r="AB297" i="23" s="1"/>
  <c r="S297" i="23"/>
  <c r="R298" i="23"/>
  <c r="S298" i="23"/>
  <c r="R299" i="23"/>
  <c r="AA299" i="23" s="1"/>
  <c r="AC299" i="23" s="1"/>
  <c r="AB299" i="23" s="1"/>
  <c r="S299" i="23"/>
  <c r="R300" i="23"/>
  <c r="AA300" i="23" s="1"/>
  <c r="AC300" i="23" s="1"/>
  <c r="AB300" i="23" s="1"/>
  <c r="S300" i="23"/>
  <c r="R301" i="23"/>
  <c r="AA301" i="23" s="1"/>
  <c r="AC301" i="23" s="1"/>
  <c r="AB301" i="23" s="1"/>
  <c r="S301" i="23"/>
  <c r="R302" i="23"/>
  <c r="S302" i="23"/>
  <c r="R303" i="23"/>
  <c r="AA303" i="23" s="1"/>
  <c r="AC303" i="23" s="1"/>
  <c r="AB303" i="23" s="1"/>
  <c r="S303" i="23"/>
  <c r="R304" i="23"/>
  <c r="AA304" i="23" s="1"/>
  <c r="AC304" i="23" s="1"/>
  <c r="AB304" i="23" s="1"/>
  <c r="S304" i="23"/>
  <c r="R305" i="23"/>
  <c r="AA305" i="23" s="1"/>
  <c r="AC305" i="23" s="1"/>
  <c r="AB305" i="23" s="1"/>
  <c r="S305" i="23"/>
  <c r="R306" i="23"/>
  <c r="S306" i="23"/>
  <c r="R307" i="23"/>
  <c r="AA307" i="23" s="1"/>
  <c r="AC307" i="23" s="1"/>
  <c r="AB307" i="23" s="1"/>
  <c r="S307" i="23"/>
  <c r="R308" i="23"/>
  <c r="AA308" i="23" s="1"/>
  <c r="AC308" i="23" s="1"/>
  <c r="AB308" i="23" s="1"/>
  <c r="S308" i="23"/>
  <c r="R309" i="23"/>
  <c r="AA309" i="23" s="1"/>
  <c r="AC309" i="23" s="1"/>
  <c r="AB309" i="23" s="1"/>
  <c r="S309" i="23"/>
  <c r="R310" i="23"/>
  <c r="S310" i="23"/>
  <c r="R311" i="23"/>
  <c r="AA311" i="23" s="1"/>
  <c r="AC311" i="23" s="1"/>
  <c r="AB311" i="23" s="1"/>
  <c r="S311" i="23"/>
  <c r="R312" i="23"/>
  <c r="AA312" i="23" s="1"/>
  <c r="AC312" i="23" s="1"/>
  <c r="AB312" i="23" s="1"/>
  <c r="S312" i="23"/>
  <c r="R313" i="23"/>
  <c r="AA313" i="23" s="1"/>
  <c r="AC313" i="23" s="1"/>
  <c r="AB313" i="23" s="1"/>
  <c r="S313" i="23"/>
  <c r="R314" i="23"/>
  <c r="S314" i="23"/>
  <c r="R315" i="23"/>
  <c r="AA315" i="23" s="1"/>
  <c r="AC315" i="23" s="1"/>
  <c r="AB315" i="23" s="1"/>
  <c r="S315" i="23"/>
  <c r="R316" i="23"/>
  <c r="AA316" i="23" s="1"/>
  <c r="AC316" i="23" s="1"/>
  <c r="AB316" i="23" s="1"/>
  <c r="S316" i="23"/>
  <c r="R317" i="23"/>
  <c r="AA317" i="23" s="1"/>
  <c r="AC317" i="23" s="1"/>
  <c r="AB317" i="23" s="1"/>
  <c r="S317" i="23"/>
  <c r="R318" i="23"/>
  <c r="S318" i="23"/>
  <c r="R319" i="23"/>
  <c r="AA319" i="23" s="1"/>
  <c r="AC319" i="23" s="1"/>
  <c r="AB319" i="23" s="1"/>
  <c r="S319" i="23"/>
  <c r="R320" i="23"/>
  <c r="AA320" i="23" s="1"/>
  <c r="AC320" i="23" s="1"/>
  <c r="AB320" i="23" s="1"/>
  <c r="S320" i="23"/>
  <c r="R321" i="23"/>
  <c r="AA321" i="23" s="1"/>
  <c r="AC321" i="23" s="1"/>
  <c r="AB321" i="23" s="1"/>
  <c r="S321" i="23"/>
  <c r="R322" i="23"/>
  <c r="S322" i="23"/>
  <c r="R323" i="23"/>
  <c r="S323" i="23"/>
  <c r="R324" i="23"/>
  <c r="AA324" i="23" s="1"/>
  <c r="AC324" i="23" s="1"/>
  <c r="AB324" i="23" s="1"/>
  <c r="S324" i="23"/>
  <c r="R325" i="23"/>
  <c r="AA325" i="23" s="1"/>
  <c r="AC325" i="23" s="1"/>
  <c r="AB325" i="23" s="1"/>
  <c r="S325" i="23"/>
  <c r="R326" i="23"/>
  <c r="S326" i="23"/>
  <c r="R327" i="23"/>
  <c r="S327" i="23"/>
  <c r="R328" i="23"/>
  <c r="AA328" i="23" s="1"/>
  <c r="AC328" i="23" s="1"/>
  <c r="AB328" i="23" s="1"/>
  <c r="S328" i="23"/>
  <c r="R329" i="23"/>
  <c r="AA329" i="23" s="1"/>
  <c r="AC329" i="23" s="1"/>
  <c r="AB329" i="23" s="1"/>
  <c r="S329" i="23"/>
  <c r="R330" i="23"/>
  <c r="S330" i="23"/>
  <c r="R331" i="23"/>
  <c r="S331" i="23"/>
  <c r="R332" i="23"/>
  <c r="AA332" i="23" s="1"/>
  <c r="AC332" i="23" s="1"/>
  <c r="AB332" i="23" s="1"/>
  <c r="S332" i="23"/>
  <c r="R333" i="23"/>
  <c r="AA333" i="23" s="1"/>
  <c r="AC333" i="23" s="1"/>
  <c r="AB333" i="23" s="1"/>
  <c r="S333" i="23"/>
  <c r="R334" i="23"/>
  <c r="AA334" i="23" s="1"/>
  <c r="AC334" i="23" s="1"/>
  <c r="AB334" i="23" s="1"/>
  <c r="S334" i="23"/>
  <c r="R335" i="23"/>
  <c r="S335" i="23"/>
  <c r="R336" i="23"/>
  <c r="AA336" i="23" s="1"/>
  <c r="AC336" i="23" s="1"/>
  <c r="AB336" i="23" s="1"/>
  <c r="S336" i="23"/>
  <c r="R337" i="23"/>
  <c r="AA337" i="23" s="1"/>
  <c r="AC337" i="23" s="1"/>
  <c r="AB337" i="23" s="1"/>
  <c r="S337" i="23"/>
  <c r="R338" i="23"/>
  <c r="S338" i="23"/>
  <c r="R339" i="23"/>
  <c r="S339" i="23"/>
  <c r="R340" i="23"/>
  <c r="AA340" i="23" s="1"/>
  <c r="AC340" i="23" s="1"/>
  <c r="AB340" i="23" s="1"/>
  <c r="S340" i="23"/>
  <c r="R341" i="23"/>
  <c r="AA341" i="23" s="1"/>
  <c r="AC341" i="23" s="1"/>
  <c r="AB341" i="23" s="1"/>
  <c r="S341" i="23"/>
  <c r="R342" i="23"/>
  <c r="S342" i="23"/>
  <c r="R343" i="23"/>
  <c r="AA343" i="23" s="1"/>
  <c r="AC343" i="23" s="1"/>
  <c r="AB343" i="23" s="1"/>
  <c r="S343" i="23"/>
  <c r="R344" i="23"/>
  <c r="AA344" i="23" s="1"/>
  <c r="AC344" i="23" s="1"/>
  <c r="AB344" i="23" s="1"/>
  <c r="S344" i="23"/>
  <c r="R345" i="23"/>
  <c r="AA345" i="23" s="1"/>
  <c r="AC345" i="23" s="1"/>
  <c r="AB345" i="23" s="1"/>
  <c r="S345" i="23"/>
  <c r="R346" i="23"/>
  <c r="AA346" i="23" s="1"/>
  <c r="AC346" i="23" s="1"/>
  <c r="AB346" i="23" s="1"/>
  <c r="S346" i="23"/>
  <c r="R347" i="23"/>
  <c r="S347" i="23"/>
  <c r="R348" i="23"/>
  <c r="AA348" i="23" s="1"/>
  <c r="AC348" i="23" s="1"/>
  <c r="AB348" i="23" s="1"/>
  <c r="S348" i="23"/>
  <c r="R349" i="23"/>
  <c r="AA349" i="23" s="1"/>
  <c r="AC349" i="23" s="1"/>
  <c r="AB349" i="23" s="1"/>
  <c r="S349" i="23"/>
  <c r="R350" i="23"/>
  <c r="S350" i="23"/>
  <c r="R351" i="23"/>
  <c r="S351" i="23"/>
  <c r="R352" i="23"/>
  <c r="AA352" i="23" s="1"/>
  <c r="AC352" i="23" s="1"/>
  <c r="AB352" i="23" s="1"/>
  <c r="S352" i="23"/>
  <c r="R353" i="23"/>
  <c r="AA353" i="23" s="1"/>
  <c r="AC353" i="23" s="1"/>
  <c r="AB353" i="23" s="1"/>
  <c r="S353" i="23"/>
  <c r="R354" i="23"/>
  <c r="S354" i="23"/>
  <c r="R355" i="23"/>
  <c r="S355" i="23"/>
  <c r="R356" i="23"/>
  <c r="AA356" i="23" s="1"/>
  <c r="AC356" i="23" s="1"/>
  <c r="AB356" i="23" s="1"/>
  <c r="S356" i="23"/>
  <c r="R357" i="23"/>
  <c r="AA357" i="23" s="1"/>
  <c r="AC357" i="23" s="1"/>
  <c r="AB357" i="23" s="1"/>
  <c r="S357" i="23"/>
  <c r="R358" i="23"/>
  <c r="S358" i="23"/>
  <c r="R359" i="23"/>
  <c r="S359" i="23"/>
  <c r="R360" i="23"/>
  <c r="AA360" i="23" s="1"/>
  <c r="AC360" i="23" s="1"/>
  <c r="AB360" i="23" s="1"/>
  <c r="S360" i="23"/>
  <c r="R361" i="23"/>
  <c r="AA361" i="23" s="1"/>
  <c r="AC361" i="23" s="1"/>
  <c r="AB361" i="23" s="1"/>
  <c r="S361" i="23"/>
  <c r="R362" i="23"/>
  <c r="AA362" i="23" s="1"/>
  <c r="AC362" i="23" s="1"/>
  <c r="AB362" i="23" s="1"/>
  <c r="S362" i="23"/>
  <c r="R363" i="23"/>
  <c r="S363" i="23"/>
  <c r="R364" i="23"/>
  <c r="AA364" i="23" s="1"/>
  <c r="AC364" i="23" s="1"/>
  <c r="AB364" i="23" s="1"/>
  <c r="S364" i="23"/>
  <c r="R365" i="23"/>
  <c r="AA365" i="23" s="1"/>
  <c r="AC365" i="23" s="1"/>
  <c r="AB365" i="23" s="1"/>
  <c r="S365" i="23"/>
  <c r="R366" i="23"/>
  <c r="S366" i="23"/>
  <c r="R367" i="23"/>
  <c r="S367" i="23"/>
  <c r="R368" i="23"/>
  <c r="AA368" i="23" s="1"/>
  <c r="AC368" i="23" s="1"/>
  <c r="AB368" i="23" s="1"/>
  <c r="S368" i="23"/>
  <c r="R369" i="23"/>
  <c r="AA369" i="23" s="1"/>
  <c r="AC369" i="23" s="1"/>
  <c r="AB369" i="23" s="1"/>
  <c r="S369" i="23"/>
  <c r="R370" i="23"/>
  <c r="S370" i="23"/>
  <c r="R371" i="23"/>
  <c r="S371" i="23"/>
  <c r="R372" i="23"/>
  <c r="AA372" i="23" s="1"/>
  <c r="AC372" i="23" s="1"/>
  <c r="AB372" i="23" s="1"/>
  <c r="S372" i="23"/>
  <c r="R373" i="23"/>
  <c r="AA373" i="23" s="1"/>
  <c r="AC373" i="23" s="1"/>
  <c r="AB373" i="23" s="1"/>
  <c r="S373" i="23"/>
  <c r="R374" i="23"/>
  <c r="S374" i="23"/>
  <c r="R375" i="23"/>
  <c r="AA375" i="23" s="1"/>
  <c r="AC375" i="23" s="1"/>
  <c r="AB375" i="23" s="1"/>
  <c r="S375" i="23"/>
  <c r="R376" i="23"/>
  <c r="AA376" i="23" s="1"/>
  <c r="AC376" i="23" s="1"/>
  <c r="AB376" i="23" s="1"/>
  <c r="S376" i="23"/>
  <c r="R377" i="23"/>
  <c r="AA377" i="23" s="1"/>
  <c r="AC377" i="23" s="1"/>
  <c r="AB377" i="23" s="1"/>
  <c r="S377" i="23"/>
  <c r="R378" i="23"/>
  <c r="S378" i="23"/>
  <c r="R379" i="23"/>
  <c r="AA379" i="23" s="1"/>
  <c r="AC379" i="23" s="1"/>
  <c r="AB379" i="23" s="1"/>
  <c r="S379" i="23"/>
  <c r="R380" i="23"/>
  <c r="AA380" i="23" s="1"/>
  <c r="AC380" i="23" s="1"/>
  <c r="AB380" i="23" s="1"/>
  <c r="S380" i="23"/>
  <c r="R381" i="23"/>
  <c r="AA381" i="23" s="1"/>
  <c r="AC381" i="23" s="1"/>
  <c r="AB381" i="23" s="1"/>
  <c r="S381" i="23"/>
  <c r="R382" i="23"/>
  <c r="S382" i="23"/>
  <c r="R383" i="23"/>
  <c r="AA383" i="23" s="1"/>
  <c r="AC383" i="23" s="1"/>
  <c r="AB383" i="23" s="1"/>
  <c r="S383" i="23"/>
  <c r="R384" i="23"/>
  <c r="AA384" i="23" s="1"/>
  <c r="AC384" i="23" s="1"/>
  <c r="AB384" i="23" s="1"/>
  <c r="S384" i="23"/>
  <c r="R385" i="23"/>
  <c r="AA385" i="23" s="1"/>
  <c r="AC385" i="23" s="1"/>
  <c r="AB385" i="23" s="1"/>
  <c r="S385" i="23"/>
  <c r="R386" i="23"/>
  <c r="S386" i="23"/>
  <c r="R387" i="23"/>
  <c r="AA387" i="23" s="1"/>
  <c r="AC387" i="23" s="1"/>
  <c r="AB387" i="23" s="1"/>
  <c r="S387" i="23"/>
  <c r="R388" i="23"/>
  <c r="AA388" i="23" s="1"/>
  <c r="AC388" i="23" s="1"/>
  <c r="AB388" i="23" s="1"/>
  <c r="S388" i="23"/>
  <c r="R389" i="23"/>
  <c r="AA389" i="23" s="1"/>
  <c r="AC389" i="23" s="1"/>
  <c r="AB389" i="23" s="1"/>
  <c r="S389" i="23"/>
  <c r="R390" i="23"/>
  <c r="S390" i="23"/>
  <c r="R391" i="23"/>
  <c r="AA391" i="23" s="1"/>
  <c r="AC391" i="23" s="1"/>
  <c r="AB391" i="23" s="1"/>
  <c r="S391" i="23"/>
  <c r="R392" i="23"/>
  <c r="AA392" i="23" s="1"/>
  <c r="AC392" i="23" s="1"/>
  <c r="AB392" i="23" s="1"/>
  <c r="S392" i="23"/>
  <c r="R393" i="23"/>
  <c r="AA393" i="23" s="1"/>
  <c r="AC393" i="23" s="1"/>
  <c r="AB393" i="23" s="1"/>
  <c r="S393" i="23"/>
  <c r="R394" i="23"/>
  <c r="S394" i="23"/>
  <c r="R395" i="23"/>
  <c r="AA395" i="23" s="1"/>
  <c r="AC395" i="23" s="1"/>
  <c r="AB395" i="23" s="1"/>
  <c r="S395" i="23"/>
  <c r="R396" i="23"/>
  <c r="AA396" i="23" s="1"/>
  <c r="AC396" i="23" s="1"/>
  <c r="AB396" i="23" s="1"/>
  <c r="S396" i="23"/>
  <c r="R397" i="23"/>
  <c r="AA397" i="23" s="1"/>
  <c r="AC397" i="23" s="1"/>
  <c r="AB397" i="23" s="1"/>
  <c r="S397" i="23"/>
  <c r="R398" i="23"/>
  <c r="S398" i="23"/>
  <c r="R399" i="23"/>
  <c r="AA399" i="23" s="1"/>
  <c r="AC399" i="23" s="1"/>
  <c r="AB399" i="23" s="1"/>
  <c r="S399" i="23"/>
  <c r="R400" i="23"/>
  <c r="AA400" i="23" s="1"/>
  <c r="AC400" i="23" s="1"/>
  <c r="AB400" i="23" s="1"/>
  <c r="S400" i="23"/>
  <c r="R401" i="23"/>
  <c r="AA401" i="23" s="1"/>
  <c r="AC401" i="23" s="1"/>
  <c r="AB401" i="23" s="1"/>
  <c r="S401" i="23"/>
  <c r="R402" i="23"/>
  <c r="S402" i="23"/>
  <c r="R403" i="23"/>
  <c r="AA403" i="23" s="1"/>
  <c r="AC403" i="23" s="1"/>
  <c r="AB403" i="23" s="1"/>
  <c r="S403" i="23"/>
  <c r="R404" i="23"/>
  <c r="AA404" i="23" s="1"/>
  <c r="AC404" i="23" s="1"/>
  <c r="AB404" i="23" s="1"/>
  <c r="S404" i="23"/>
  <c r="R405" i="23"/>
  <c r="AA405" i="23" s="1"/>
  <c r="AC405" i="23" s="1"/>
  <c r="AB405" i="23" s="1"/>
  <c r="S405" i="23"/>
  <c r="R406" i="23"/>
  <c r="S406" i="23"/>
  <c r="R407" i="23"/>
  <c r="AA407" i="23" s="1"/>
  <c r="AC407" i="23" s="1"/>
  <c r="AB407" i="23" s="1"/>
  <c r="S407" i="23"/>
  <c r="R408" i="23"/>
  <c r="AA408" i="23" s="1"/>
  <c r="AC408" i="23" s="1"/>
  <c r="AB408" i="23" s="1"/>
  <c r="S408" i="23"/>
  <c r="R409" i="23"/>
  <c r="AA409" i="23" s="1"/>
  <c r="AC409" i="23" s="1"/>
  <c r="AB409" i="23" s="1"/>
  <c r="S409" i="23"/>
  <c r="R410" i="23"/>
  <c r="S410" i="23"/>
  <c r="R411" i="23"/>
  <c r="AA411" i="23" s="1"/>
  <c r="AC411" i="23" s="1"/>
  <c r="AB411" i="23" s="1"/>
  <c r="S411" i="23"/>
  <c r="R412" i="23"/>
  <c r="AA412" i="23" s="1"/>
  <c r="AC412" i="23" s="1"/>
  <c r="AB412" i="23" s="1"/>
  <c r="S412" i="23"/>
  <c r="R413" i="23"/>
  <c r="AA413" i="23" s="1"/>
  <c r="AC413" i="23" s="1"/>
  <c r="AB413" i="23" s="1"/>
  <c r="S413" i="23"/>
  <c r="R414" i="23"/>
  <c r="S414" i="23"/>
  <c r="S3" i="23"/>
  <c r="R3" i="23"/>
  <c r="AA3" i="23" s="1"/>
  <c r="AC3" i="23" s="1"/>
  <c r="AA6" i="23"/>
  <c r="AC6" i="23" s="1"/>
  <c r="AB6" i="23" s="1"/>
  <c r="AA7" i="23"/>
  <c r="AC7" i="23" s="1"/>
  <c r="AB7" i="23" s="1"/>
  <c r="AA10" i="23"/>
  <c r="AC10" i="23" s="1"/>
  <c r="AB10" i="23" s="1"/>
  <c r="AA11" i="23"/>
  <c r="AC11" i="23" s="1"/>
  <c r="AB11" i="23" s="1"/>
  <c r="AA14" i="23"/>
  <c r="AC14" i="23" s="1"/>
  <c r="AB14" i="23" s="1"/>
  <c r="AA15" i="23"/>
  <c r="AC15" i="23" s="1"/>
  <c r="AB15" i="23" s="1"/>
  <c r="AA18" i="23"/>
  <c r="AC18" i="23" s="1"/>
  <c r="AB18" i="23" s="1"/>
  <c r="AA19" i="23"/>
  <c r="AC19" i="23" s="1"/>
  <c r="AB19" i="23" s="1"/>
  <c r="AA22" i="23"/>
  <c r="AC22" i="23" s="1"/>
  <c r="AB22" i="23" s="1"/>
  <c r="AA23" i="23"/>
  <c r="AC23" i="23" s="1"/>
  <c r="AB23" i="23" s="1"/>
  <c r="AA26" i="23"/>
  <c r="AC26" i="23" s="1"/>
  <c r="AB26" i="23" s="1"/>
  <c r="AA27" i="23"/>
  <c r="AC27" i="23" s="1"/>
  <c r="AB27" i="23" s="1"/>
  <c r="AA29" i="23"/>
  <c r="AC29" i="23" s="1"/>
  <c r="AB29" i="23" s="1"/>
  <c r="AA30" i="23"/>
  <c r="AC30" i="23" s="1"/>
  <c r="AB30" i="23" s="1"/>
  <c r="AA31" i="23"/>
  <c r="AC31" i="23" s="1"/>
  <c r="AB31" i="23" s="1"/>
  <c r="AA34" i="23"/>
  <c r="AC34" i="23" s="1"/>
  <c r="AB34" i="23" s="1"/>
  <c r="AA35" i="23"/>
  <c r="AC35" i="23" s="1"/>
  <c r="AB35" i="23" s="1"/>
  <c r="AA38" i="23"/>
  <c r="AC38" i="23" s="1"/>
  <c r="AB38" i="23" s="1"/>
  <c r="AA39" i="23"/>
  <c r="AC39" i="23" s="1"/>
  <c r="AB39" i="23" s="1"/>
  <c r="AA42" i="23"/>
  <c r="AC42" i="23" s="1"/>
  <c r="AB42" i="23" s="1"/>
  <c r="AA43" i="23"/>
  <c r="AC43" i="23" s="1"/>
  <c r="AB43" i="23" s="1"/>
  <c r="AA46" i="23"/>
  <c r="AC46" i="23" s="1"/>
  <c r="AB46" i="23" s="1"/>
  <c r="AA47" i="23"/>
  <c r="AC47" i="23" s="1"/>
  <c r="AB47" i="23" s="1"/>
  <c r="AA50" i="23"/>
  <c r="AC50" i="23" s="1"/>
  <c r="AB50" i="23" s="1"/>
  <c r="AA51" i="23"/>
  <c r="AC51" i="23" s="1"/>
  <c r="AB51" i="23" s="1"/>
  <c r="AA54" i="23"/>
  <c r="AC54" i="23" s="1"/>
  <c r="AB54" i="23" s="1"/>
  <c r="AA55" i="23"/>
  <c r="AC55" i="23" s="1"/>
  <c r="AB55" i="23" s="1"/>
  <c r="AA58" i="23"/>
  <c r="AC58" i="23" s="1"/>
  <c r="AB58" i="23" s="1"/>
  <c r="AA62" i="23"/>
  <c r="AC62" i="23" s="1"/>
  <c r="AB62" i="23" s="1"/>
  <c r="AA66" i="23"/>
  <c r="AC66" i="23" s="1"/>
  <c r="AB66" i="23" s="1"/>
  <c r="AA70" i="23"/>
  <c r="AC70" i="23" s="1"/>
  <c r="AB70" i="23" s="1"/>
  <c r="AA74" i="23"/>
  <c r="AC74" i="23" s="1"/>
  <c r="AB74" i="23" s="1"/>
  <c r="AA78" i="23"/>
  <c r="AC78" i="23" s="1"/>
  <c r="AB78" i="23" s="1"/>
  <c r="AA82" i="23"/>
  <c r="AC82" i="23" s="1"/>
  <c r="AB82" i="23" s="1"/>
  <c r="AA86" i="23"/>
  <c r="AC86" i="23" s="1"/>
  <c r="AB86" i="23" s="1"/>
  <c r="AA90" i="23"/>
  <c r="AC90" i="23" s="1"/>
  <c r="AB90" i="23" s="1"/>
  <c r="AA93" i="23"/>
  <c r="AC93" i="23" s="1"/>
  <c r="AB93" i="23" s="1"/>
  <c r="AA94" i="23"/>
  <c r="AC94" i="23" s="1"/>
  <c r="AB94" i="23" s="1"/>
  <c r="AA95" i="23"/>
  <c r="AC95" i="23" s="1"/>
  <c r="AB95" i="23" s="1"/>
  <c r="AA98" i="23"/>
  <c r="AC98" i="23" s="1"/>
  <c r="AB98" i="23" s="1"/>
  <c r="AA99" i="23"/>
  <c r="AC99" i="23" s="1"/>
  <c r="AB99" i="23" s="1"/>
  <c r="AA102" i="23"/>
  <c r="AC102" i="23" s="1"/>
  <c r="AB102" i="23" s="1"/>
  <c r="AA103" i="23"/>
  <c r="AC103" i="23" s="1"/>
  <c r="AB103" i="23" s="1"/>
  <c r="AA106" i="23"/>
  <c r="AC106" i="23" s="1"/>
  <c r="AB106" i="23" s="1"/>
  <c r="AA107" i="23"/>
  <c r="AC107" i="23" s="1"/>
  <c r="AB107" i="23" s="1"/>
  <c r="AA110" i="23"/>
  <c r="AC110" i="23" s="1"/>
  <c r="AB110" i="23" s="1"/>
  <c r="AA111" i="23"/>
  <c r="AC111" i="23" s="1"/>
  <c r="AB111" i="23" s="1"/>
  <c r="AA114" i="23"/>
  <c r="AC114" i="23" s="1"/>
  <c r="AB114" i="23" s="1"/>
  <c r="AA115" i="23"/>
  <c r="AC115" i="23" s="1"/>
  <c r="AB115" i="23" s="1"/>
  <c r="AA118" i="23"/>
  <c r="AC118" i="23" s="1"/>
  <c r="AB118" i="23" s="1"/>
  <c r="AA119" i="23"/>
  <c r="AC119" i="23" s="1"/>
  <c r="AB119" i="23" s="1"/>
  <c r="AA122" i="23"/>
  <c r="AC122" i="23" s="1"/>
  <c r="AB122" i="23" s="1"/>
  <c r="AA123" i="23"/>
  <c r="AC123" i="23" s="1"/>
  <c r="AB123" i="23" s="1"/>
  <c r="AA126" i="23"/>
  <c r="AC126" i="23" s="1"/>
  <c r="AB126" i="23" s="1"/>
  <c r="AA130" i="23"/>
  <c r="AC130" i="23" s="1"/>
  <c r="AB130" i="23" s="1"/>
  <c r="AA134" i="23"/>
  <c r="AC134" i="23" s="1"/>
  <c r="AB134" i="23" s="1"/>
  <c r="AA138" i="23"/>
  <c r="AC138" i="23" s="1"/>
  <c r="AB138" i="23" s="1"/>
  <c r="AA142" i="23"/>
  <c r="AC142" i="23" s="1"/>
  <c r="AB142" i="23" s="1"/>
  <c r="AA146" i="23"/>
  <c r="AC146" i="23" s="1"/>
  <c r="AB146" i="23" s="1"/>
  <c r="AA150" i="23"/>
  <c r="AC150" i="23" s="1"/>
  <c r="AB150" i="23" s="1"/>
  <c r="AA154" i="23"/>
  <c r="AC154" i="23" s="1"/>
  <c r="AB154" i="23" s="1"/>
  <c r="AA157" i="23"/>
  <c r="AC157" i="23" s="1"/>
  <c r="AB157" i="23" s="1"/>
  <c r="AA158" i="23"/>
  <c r="AC158" i="23" s="1"/>
  <c r="AB158" i="23" s="1"/>
  <c r="AA159" i="23"/>
  <c r="AC159" i="23" s="1"/>
  <c r="AB159" i="23" s="1"/>
  <c r="AA162" i="23"/>
  <c r="AC162" i="23" s="1"/>
  <c r="AB162" i="23" s="1"/>
  <c r="AA163" i="23"/>
  <c r="AC163" i="23" s="1"/>
  <c r="AB163" i="23" s="1"/>
  <c r="AA166" i="23"/>
  <c r="AC166" i="23" s="1"/>
  <c r="AB166" i="23" s="1"/>
  <c r="AA167" i="23"/>
  <c r="AC167" i="23" s="1"/>
  <c r="AB167" i="23" s="1"/>
  <c r="AA170" i="23"/>
  <c r="AC170" i="23" s="1"/>
  <c r="AB170" i="23" s="1"/>
  <c r="AA171" i="23"/>
  <c r="AC171" i="23" s="1"/>
  <c r="AB171" i="23" s="1"/>
  <c r="AA174" i="23"/>
  <c r="AC174" i="23" s="1"/>
  <c r="AB174" i="23" s="1"/>
  <c r="AA175" i="23"/>
  <c r="AC175" i="23" s="1"/>
  <c r="AB175" i="23" s="1"/>
  <c r="AA178" i="23"/>
  <c r="AC178" i="23" s="1"/>
  <c r="AB178" i="23" s="1"/>
  <c r="AA179" i="23"/>
  <c r="AC179" i="23" s="1"/>
  <c r="AB179" i="23" s="1"/>
  <c r="AA182" i="23"/>
  <c r="AC182" i="23" s="1"/>
  <c r="AB182" i="23" s="1"/>
  <c r="AA183" i="23"/>
  <c r="AC183" i="23" s="1"/>
  <c r="AB183" i="23" s="1"/>
  <c r="AA186" i="23"/>
  <c r="AC186" i="23" s="1"/>
  <c r="AB186" i="23" s="1"/>
  <c r="AA187" i="23"/>
  <c r="AC187" i="23" s="1"/>
  <c r="AB187" i="23" s="1"/>
  <c r="AA190" i="23"/>
  <c r="AC190" i="23" s="1"/>
  <c r="AB190" i="23" s="1"/>
  <c r="AA191" i="23"/>
  <c r="AC191" i="23" s="1"/>
  <c r="AB191" i="23" s="1"/>
  <c r="AA194" i="23"/>
  <c r="AC194" i="23" s="1"/>
  <c r="AB194" i="23" s="1"/>
  <c r="AA195" i="23"/>
  <c r="AC195" i="23" s="1"/>
  <c r="AB195" i="23" s="1"/>
  <c r="AA198" i="23"/>
  <c r="AC198" i="23" s="1"/>
  <c r="AB198" i="23" s="1"/>
  <c r="AA199" i="23"/>
  <c r="AC199" i="23" s="1"/>
  <c r="AB199" i="23" s="1"/>
  <c r="AA202" i="23"/>
  <c r="AC202" i="23" s="1"/>
  <c r="AB202" i="23" s="1"/>
  <c r="AA203" i="23"/>
  <c r="AC203" i="23" s="1"/>
  <c r="AB203" i="23" s="1"/>
  <c r="AA206" i="23"/>
  <c r="AC206" i="23" s="1"/>
  <c r="AB206" i="23" s="1"/>
  <c r="AA207" i="23"/>
  <c r="AC207" i="23" s="1"/>
  <c r="AB207" i="23" s="1"/>
  <c r="AA210" i="23"/>
  <c r="AC210" i="23" s="1"/>
  <c r="AB210" i="23" s="1"/>
  <c r="AA214" i="23"/>
  <c r="AC214" i="23" s="1"/>
  <c r="AB214" i="23" s="1"/>
  <c r="AA218" i="23"/>
  <c r="AC218" i="23" s="1"/>
  <c r="AB218" i="23" s="1"/>
  <c r="AA221" i="23"/>
  <c r="AC221" i="23" s="1"/>
  <c r="AB221" i="23" s="1"/>
  <c r="AA222" i="23"/>
  <c r="AC222" i="23" s="1"/>
  <c r="AB222" i="23" s="1"/>
  <c r="AA223" i="23"/>
  <c r="AC223" i="23" s="1"/>
  <c r="AB223" i="23" s="1"/>
  <c r="AA226" i="23"/>
  <c r="AC226" i="23" s="1"/>
  <c r="AB226" i="23" s="1"/>
  <c r="AA227" i="23"/>
  <c r="AC227" i="23" s="1"/>
  <c r="AB227" i="23" s="1"/>
  <c r="AA230" i="23"/>
  <c r="AC230" i="23" s="1"/>
  <c r="AB230" i="23" s="1"/>
  <c r="AA231" i="23"/>
  <c r="AC231" i="23" s="1"/>
  <c r="AB231" i="23" s="1"/>
  <c r="AA234" i="23"/>
  <c r="AC234" i="23" s="1"/>
  <c r="AB234" i="23" s="1"/>
  <c r="AA235" i="23"/>
  <c r="AC235" i="23" s="1"/>
  <c r="AB235" i="23" s="1"/>
  <c r="AA238" i="23"/>
  <c r="AC238" i="23" s="1"/>
  <c r="AB238" i="23" s="1"/>
  <c r="AA239" i="23"/>
  <c r="AC239" i="23" s="1"/>
  <c r="AB239" i="23" s="1"/>
  <c r="AA242" i="23"/>
  <c r="AC242" i="23" s="1"/>
  <c r="AB242" i="23" s="1"/>
  <c r="AA243" i="23"/>
  <c r="AC243" i="23" s="1"/>
  <c r="AB243" i="23" s="1"/>
  <c r="AA246" i="23"/>
  <c r="AC246" i="23" s="1"/>
  <c r="AB246" i="23" s="1"/>
  <c r="AA247" i="23"/>
  <c r="AC247" i="23" s="1"/>
  <c r="AB247" i="23" s="1"/>
  <c r="AA250" i="23"/>
  <c r="AC250" i="23" s="1"/>
  <c r="AB250" i="23" s="1"/>
  <c r="AA251" i="23"/>
  <c r="AC251" i="23" s="1"/>
  <c r="AB251" i="23" s="1"/>
  <c r="AA254" i="23"/>
  <c r="AC254" i="23" s="1"/>
  <c r="AB254" i="23" s="1"/>
  <c r="AA258" i="23"/>
  <c r="AC258" i="23" s="1"/>
  <c r="AB258" i="23" s="1"/>
  <c r="AA262" i="23"/>
  <c r="AC262" i="23" s="1"/>
  <c r="AB262" i="23" s="1"/>
  <c r="AA266" i="23"/>
  <c r="AC266" i="23" s="1"/>
  <c r="AB266" i="23" s="1"/>
  <c r="AA270" i="23"/>
  <c r="AC270" i="23" s="1"/>
  <c r="AB270" i="23" s="1"/>
  <c r="AA274" i="23"/>
  <c r="AC274" i="23" s="1"/>
  <c r="AB274" i="23" s="1"/>
  <c r="AA278" i="23"/>
  <c r="AC278" i="23" s="1"/>
  <c r="AB278" i="23" s="1"/>
  <c r="AA282" i="23"/>
  <c r="AC282" i="23" s="1"/>
  <c r="AB282" i="23" s="1"/>
  <c r="AA286" i="23"/>
  <c r="AC286" i="23" s="1"/>
  <c r="AB286" i="23" s="1"/>
  <c r="AA290" i="23"/>
  <c r="AC290" i="23" s="1"/>
  <c r="AB290" i="23" s="1"/>
  <c r="AA294" i="23"/>
  <c r="AC294" i="23" s="1"/>
  <c r="AB294" i="23" s="1"/>
  <c r="AA298" i="23"/>
  <c r="AC298" i="23" s="1"/>
  <c r="AB298" i="23" s="1"/>
  <c r="AA302" i="23"/>
  <c r="AC302" i="23" s="1"/>
  <c r="AB302" i="23" s="1"/>
  <c r="AA306" i="23"/>
  <c r="AC306" i="23" s="1"/>
  <c r="AB306" i="23" s="1"/>
  <c r="AA310" i="23"/>
  <c r="AC310" i="23" s="1"/>
  <c r="AB310" i="23" s="1"/>
  <c r="AA314" i="23"/>
  <c r="AC314" i="23" s="1"/>
  <c r="AB314" i="23" s="1"/>
  <c r="AA318" i="23"/>
  <c r="AC318" i="23" s="1"/>
  <c r="AB318" i="23" s="1"/>
  <c r="AA322" i="23"/>
  <c r="AC322" i="23" s="1"/>
  <c r="AB322" i="23" s="1"/>
  <c r="AA323" i="23"/>
  <c r="AC323" i="23" s="1"/>
  <c r="AB323" i="23" s="1"/>
  <c r="AA326" i="23"/>
  <c r="AC326" i="23" s="1"/>
  <c r="AB326" i="23" s="1"/>
  <c r="AA327" i="23"/>
  <c r="AC327" i="23" s="1"/>
  <c r="AB327" i="23" s="1"/>
  <c r="AA330" i="23"/>
  <c r="AC330" i="23" s="1"/>
  <c r="AB330" i="23" s="1"/>
  <c r="AA331" i="23"/>
  <c r="AC331" i="23" s="1"/>
  <c r="AB331" i="23" s="1"/>
  <c r="AA335" i="23"/>
  <c r="AC335" i="23" s="1"/>
  <c r="AB335" i="23" s="1"/>
  <c r="AA338" i="23"/>
  <c r="AC338" i="23" s="1"/>
  <c r="AB338" i="23" s="1"/>
  <c r="AA339" i="23"/>
  <c r="AC339" i="23" s="1"/>
  <c r="AB339" i="23" s="1"/>
  <c r="AA342" i="23"/>
  <c r="AC342" i="23"/>
  <c r="AB342" i="23" s="1"/>
  <c r="AA347" i="23"/>
  <c r="AC347" i="23" s="1"/>
  <c r="AB347" i="23" s="1"/>
  <c r="AA350" i="23"/>
  <c r="AC350" i="23" s="1"/>
  <c r="AB350" i="23" s="1"/>
  <c r="AA351" i="23"/>
  <c r="AC351" i="23" s="1"/>
  <c r="AB351" i="23" s="1"/>
  <c r="AA354" i="23"/>
  <c r="AC354" i="23" s="1"/>
  <c r="AB354" i="23" s="1"/>
  <c r="AA355" i="23"/>
  <c r="AC355" i="23" s="1"/>
  <c r="AB355" i="23" s="1"/>
  <c r="AA358" i="23"/>
  <c r="AC358" i="23" s="1"/>
  <c r="AB358" i="23" s="1"/>
  <c r="AA359" i="23"/>
  <c r="AC359" i="23" s="1"/>
  <c r="AB359" i="23" s="1"/>
  <c r="AA363" i="23"/>
  <c r="AC363" i="23" s="1"/>
  <c r="AB363" i="23" s="1"/>
  <c r="AA366" i="23"/>
  <c r="AC366" i="23" s="1"/>
  <c r="AB366" i="23" s="1"/>
  <c r="AA367" i="23"/>
  <c r="AC367" i="23" s="1"/>
  <c r="AB367" i="23" s="1"/>
  <c r="AA370" i="23"/>
  <c r="AC370" i="23" s="1"/>
  <c r="AB370" i="23" s="1"/>
  <c r="AA371" i="23"/>
  <c r="AC371" i="23" s="1"/>
  <c r="AB371" i="23" s="1"/>
  <c r="AA374" i="23"/>
  <c r="AC374" i="23" s="1"/>
  <c r="AB374" i="23" s="1"/>
  <c r="AA378" i="23"/>
  <c r="AC378" i="23" s="1"/>
  <c r="AB378" i="23" s="1"/>
  <c r="AA382" i="23"/>
  <c r="AC382" i="23" s="1"/>
  <c r="AB382" i="23" s="1"/>
  <c r="AA386" i="23"/>
  <c r="AC386" i="23" s="1"/>
  <c r="AB386" i="23" s="1"/>
  <c r="AA390" i="23"/>
  <c r="AC390" i="23" s="1"/>
  <c r="AB390" i="23" s="1"/>
  <c r="AA394" i="23"/>
  <c r="AC394" i="23" s="1"/>
  <c r="AB394" i="23" s="1"/>
  <c r="AA398" i="23"/>
  <c r="AC398" i="23" s="1"/>
  <c r="AB398" i="23" s="1"/>
  <c r="AA402" i="23"/>
  <c r="AC402" i="23" s="1"/>
  <c r="AB402" i="23" s="1"/>
  <c r="AA406" i="23"/>
  <c r="AC406" i="23" s="1"/>
  <c r="AB406" i="23" s="1"/>
  <c r="AA410" i="23"/>
  <c r="AC410" i="23" s="1"/>
  <c r="AB410" i="23" s="1"/>
  <c r="AA414" i="23"/>
  <c r="AC414" i="23" s="1"/>
  <c r="AB414" i="23" s="1"/>
  <c r="I23" i="29" l="1"/>
  <c r="G23" i="29"/>
  <c r="F23" i="29"/>
  <c r="J21" i="29"/>
  <c r="I21" i="29"/>
  <c r="H21" i="29"/>
  <c r="J20" i="29"/>
  <c r="J23" i="29"/>
  <c r="H20" i="29"/>
  <c r="G21" i="29"/>
  <c r="D20" i="29"/>
  <c r="H23" i="29"/>
  <c r="F21" i="29"/>
  <c r="J19" i="29"/>
  <c r="D21" i="29"/>
  <c r="I19" i="29"/>
  <c r="H19" i="29"/>
  <c r="D23" i="29"/>
  <c r="I20" i="29"/>
  <c r="G19" i="29"/>
  <c r="F19" i="29"/>
  <c r="G20" i="29"/>
  <c r="D19" i="29"/>
  <c r="F20" i="29"/>
  <c r="J18" i="29"/>
  <c r="E23" i="29"/>
  <c r="E19" i="29"/>
  <c r="I18" i="29"/>
  <c r="H18" i="29"/>
  <c r="G18" i="29"/>
  <c r="F18" i="29"/>
  <c r="E18" i="29"/>
  <c r="E20" i="29"/>
  <c r="D18" i="29"/>
  <c r="E21" i="29"/>
  <c r="C23" i="29"/>
  <c r="C21" i="29"/>
  <c r="C20" i="29"/>
  <c r="C19" i="29"/>
  <c r="AB3" i="28"/>
  <c r="B10" i="29"/>
  <c r="B8" i="29"/>
  <c r="B7" i="29"/>
  <c r="B6" i="29"/>
  <c r="B5" i="29"/>
  <c r="AB3" i="23"/>
  <c r="B23" i="29"/>
  <c r="B22" i="29"/>
  <c r="B21" i="29"/>
  <c r="B20" i="29"/>
  <c r="B19" i="29"/>
  <c r="B18" i="29"/>
  <c r="M11" i="29"/>
  <c r="M10" i="29"/>
  <c r="B68" i="29"/>
  <c r="B61" i="29"/>
  <c r="B50" i="29"/>
  <c r="C49" i="29" s="1"/>
  <c r="M10" i="27"/>
  <c r="M9" i="27"/>
  <c r="B52" i="27"/>
  <c r="B45" i="27"/>
  <c r="B14" i="29" l="1"/>
  <c r="M9" i="29"/>
  <c r="C68" i="29"/>
  <c r="B13" i="29"/>
  <c r="B55" i="29"/>
  <c r="B54" i="29"/>
  <c r="B64" i="29"/>
  <c r="B63" i="29"/>
  <c r="B71" i="29"/>
  <c r="B56" i="29"/>
  <c r="B70" i="29"/>
  <c r="B53" i="29"/>
  <c r="B52" i="29"/>
  <c r="B57" i="29" s="1"/>
  <c r="B69" i="29"/>
  <c r="B62" i="29"/>
  <c r="B51" i="29"/>
  <c r="C61" i="29"/>
  <c r="C50" i="29"/>
  <c r="M11" i="27"/>
  <c r="R415" i="23"/>
  <c r="AA415" i="23" s="1"/>
  <c r="AC415" i="23" s="1"/>
  <c r="R416" i="23"/>
  <c r="AA416" i="23" s="1"/>
  <c r="AC416" i="23" s="1"/>
  <c r="AB416" i="23" s="1"/>
  <c r="R417" i="23"/>
  <c r="AA417" i="23" s="1"/>
  <c r="AC417" i="23" s="1"/>
  <c r="AB417" i="23" s="1"/>
  <c r="R418" i="23"/>
  <c r="AA418" i="23" s="1"/>
  <c r="AC418" i="23" s="1"/>
  <c r="AB418" i="23" s="1"/>
  <c r="R419" i="23"/>
  <c r="AA419" i="23" s="1"/>
  <c r="AC419" i="23" s="1"/>
  <c r="AB419" i="23" s="1"/>
  <c r="R420" i="23"/>
  <c r="AA420" i="23" s="1"/>
  <c r="AC420" i="23" s="1"/>
  <c r="AB420" i="23" s="1"/>
  <c r="R421" i="23"/>
  <c r="AA421" i="23" s="1"/>
  <c r="AC421" i="23" s="1"/>
  <c r="AB421" i="23" s="1"/>
  <c r="R422" i="23"/>
  <c r="AA422" i="23" s="1"/>
  <c r="AC422" i="23" s="1"/>
  <c r="AB422" i="23" s="1"/>
  <c r="R423" i="23"/>
  <c r="AA423" i="23" s="1"/>
  <c r="AC423" i="23" s="1"/>
  <c r="AB423" i="23" s="1"/>
  <c r="R424" i="23"/>
  <c r="AA424" i="23" s="1"/>
  <c r="AC424" i="23" s="1"/>
  <c r="AB424" i="23" s="1"/>
  <c r="R425" i="23"/>
  <c r="AA425" i="23" s="1"/>
  <c r="AC425" i="23" s="1"/>
  <c r="AB425" i="23" s="1"/>
  <c r="R426" i="23"/>
  <c r="AA426" i="23" s="1"/>
  <c r="AC426" i="23" s="1"/>
  <c r="AB426" i="23" s="1"/>
  <c r="R427" i="23"/>
  <c r="AA427" i="23" s="1"/>
  <c r="AC427" i="23" s="1"/>
  <c r="AB427" i="23" s="1"/>
  <c r="R428" i="23"/>
  <c r="AA428" i="23" s="1"/>
  <c r="AC428" i="23" s="1"/>
  <c r="AB428" i="23" s="1"/>
  <c r="R429" i="23"/>
  <c r="AA429" i="23" s="1"/>
  <c r="AC429" i="23" s="1"/>
  <c r="AB429" i="23" s="1"/>
  <c r="R430" i="23"/>
  <c r="AA430" i="23" s="1"/>
  <c r="AC430" i="23" s="1"/>
  <c r="AB430" i="23" s="1"/>
  <c r="R431" i="23"/>
  <c r="AA431" i="23" s="1"/>
  <c r="AC431" i="23" s="1"/>
  <c r="AB431" i="23" s="1"/>
  <c r="R432" i="23"/>
  <c r="AA432" i="23" s="1"/>
  <c r="AC432" i="23" s="1"/>
  <c r="AB432" i="23" s="1"/>
  <c r="R433" i="23"/>
  <c r="AA433" i="23" s="1"/>
  <c r="AC433" i="23" s="1"/>
  <c r="AB433" i="23" s="1"/>
  <c r="R434" i="23"/>
  <c r="AA434" i="23" s="1"/>
  <c r="AC434" i="23" s="1"/>
  <c r="AB434" i="23" s="1"/>
  <c r="R435" i="23"/>
  <c r="AA435" i="23" s="1"/>
  <c r="AC435" i="23" s="1"/>
  <c r="AB435" i="23" s="1"/>
  <c r="R436" i="23"/>
  <c r="AA436" i="23" s="1"/>
  <c r="AC436" i="23" s="1"/>
  <c r="AB436" i="23" s="1"/>
  <c r="R437" i="23"/>
  <c r="AA437" i="23" s="1"/>
  <c r="AC437" i="23" s="1"/>
  <c r="AB437" i="23" s="1"/>
  <c r="R438" i="23"/>
  <c r="AA438" i="23" s="1"/>
  <c r="AC438" i="23" s="1"/>
  <c r="AB438" i="23" s="1"/>
  <c r="R439" i="23"/>
  <c r="AA439" i="23" s="1"/>
  <c r="AC439" i="23" s="1"/>
  <c r="AB439" i="23" s="1"/>
  <c r="R440" i="23"/>
  <c r="AA440" i="23" s="1"/>
  <c r="AC440" i="23" s="1"/>
  <c r="AB440" i="23" s="1"/>
  <c r="R441" i="23"/>
  <c r="AA441" i="23" s="1"/>
  <c r="AC441" i="23" s="1"/>
  <c r="AB441" i="23" s="1"/>
  <c r="R442" i="23"/>
  <c r="AA442" i="23" s="1"/>
  <c r="AC442" i="23" s="1"/>
  <c r="AB442" i="23" s="1"/>
  <c r="R443" i="23"/>
  <c r="AA443" i="23" s="1"/>
  <c r="AC443" i="23" s="1"/>
  <c r="AB443" i="23" s="1"/>
  <c r="R444" i="23"/>
  <c r="AA444" i="23" s="1"/>
  <c r="AC444" i="23" s="1"/>
  <c r="AB444" i="23" s="1"/>
  <c r="R445" i="23"/>
  <c r="AA445" i="23" s="1"/>
  <c r="AC445" i="23" s="1"/>
  <c r="AB445" i="23" s="1"/>
  <c r="R446" i="23"/>
  <c r="AA446" i="23" s="1"/>
  <c r="AC446" i="23" s="1"/>
  <c r="AB446" i="23" s="1"/>
  <c r="R447" i="23"/>
  <c r="AA447" i="23" s="1"/>
  <c r="AC447" i="23" s="1"/>
  <c r="AB447" i="23" s="1"/>
  <c r="R448" i="23"/>
  <c r="AA448" i="23" s="1"/>
  <c r="AC448" i="23" s="1"/>
  <c r="AB448" i="23" s="1"/>
  <c r="R449" i="23"/>
  <c r="AA449" i="23" s="1"/>
  <c r="AC449" i="23" s="1"/>
  <c r="AB449" i="23" s="1"/>
  <c r="R450" i="23"/>
  <c r="AA450" i="23" s="1"/>
  <c r="AC450" i="23" s="1"/>
  <c r="AB450" i="23" s="1"/>
  <c r="R451" i="23"/>
  <c r="AA451" i="23" s="1"/>
  <c r="AC451" i="23" s="1"/>
  <c r="AB451" i="23" s="1"/>
  <c r="R452" i="23"/>
  <c r="AA452" i="23" s="1"/>
  <c r="AC452" i="23" s="1"/>
  <c r="AB452" i="23" s="1"/>
  <c r="R453" i="23"/>
  <c r="AA453" i="23" s="1"/>
  <c r="AC453" i="23" s="1"/>
  <c r="AB453" i="23" s="1"/>
  <c r="R454" i="23"/>
  <c r="AA454" i="23" s="1"/>
  <c r="AC454" i="23" s="1"/>
  <c r="AB454" i="23" s="1"/>
  <c r="R455" i="23"/>
  <c r="AA455" i="23" s="1"/>
  <c r="AC455" i="23" s="1"/>
  <c r="AB455" i="23" s="1"/>
  <c r="R456" i="23"/>
  <c r="AA456" i="23" s="1"/>
  <c r="AC456" i="23" s="1"/>
  <c r="AB456" i="23" s="1"/>
  <c r="R457" i="23"/>
  <c r="AA457" i="23" s="1"/>
  <c r="AC457" i="23" s="1"/>
  <c r="AB457" i="23" s="1"/>
  <c r="R458" i="23"/>
  <c r="AA458" i="23" s="1"/>
  <c r="AC458" i="23" s="1"/>
  <c r="AB458" i="23" s="1"/>
  <c r="R459" i="23"/>
  <c r="AA459" i="23" s="1"/>
  <c r="AC459" i="23" s="1"/>
  <c r="AB459" i="23" s="1"/>
  <c r="R460" i="23"/>
  <c r="AA460" i="23" s="1"/>
  <c r="AC460" i="23" s="1"/>
  <c r="AB460" i="23" s="1"/>
  <c r="R461" i="23"/>
  <c r="AA461" i="23" s="1"/>
  <c r="AC461" i="23" s="1"/>
  <c r="AB461" i="23" s="1"/>
  <c r="R462" i="23"/>
  <c r="AA462" i="23" s="1"/>
  <c r="AC462" i="23" s="1"/>
  <c r="AB462" i="23" s="1"/>
  <c r="R463" i="23"/>
  <c r="AA463" i="23" s="1"/>
  <c r="AC463" i="23" s="1"/>
  <c r="AB463" i="23" s="1"/>
  <c r="R464" i="23"/>
  <c r="AA464" i="23" s="1"/>
  <c r="AC464" i="23" s="1"/>
  <c r="AB464" i="23" s="1"/>
  <c r="R465" i="23"/>
  <c r="AA465" i="23" s="1"/>
  <c r="AC465" i="23" s="1"/>
  <c r="AB465" i="23" s="1"/>
  <c r="R466" i="23"/>
  <c r="AA466" i="23" s="1"/>
  <c r="AC466" i="23" s="1"/>
  <c r="AB466" i="23" s="1"/>
  <c r="R467" i="23"/>
  <c r="AA467" i="23" s="1"/>
  <c r="AC467" i="23" s="1"/>
  <c r="AB467" i="23" s="1"/>
  <c r="R468" i="23"/>
  <c r="AA468" i="23" s="1"/>
  <c r="AC468" i="23" s="1"/>
  <c r="AB468" i="23" s="1"/>
  <c r="R469" i="23"/>
  <c r="AA469" i="23" s="1"/>
  <c r="AC469" i="23" s="1"/>
  <c r="AB469" i="23" s="1"/>
  <c r="R470" i="23"/>
  <c r="AA470" i="23" s="1"/>
  <c r="AC470" i="23" s="1"/>
  <c r="AB470" i="23" s="1"/>
  <c r="R471" i="23"/>
  <c r="AA471" i="23" s="1"/>
  <c r="AC471" i="23" s="1"/>
  <c r="AB471" i="23" s="1"/>
  <c r="R472" i="23"/>
  <c r="AA472" i="23" s="1"/>
  <c r="AC472" i="23" s="1"/>
  <c r="AB472" i="23" s="1"/>
  <c r="R473" i="23"/>
  <c r="AA473" i="23" s="1"/>
  <c r="AC473" i="23" s="1"/>
  <c r="AB473" i="23" s="1"/>
  <c r="R474" i="23"/>
  <c r="AA474" i="23" s="1"/>
  <c r="AC474" i="23" s="1"/>
  <c r="AB474" i="23" s="1"/>
  <c r="R475" i="23"/>
  <c r="AA475" i="23" s="1"/>
  <c r="AC475" i="23" s="1"/>
  <c r="AB475" i="23" s="1"/>
  <c r="R476" i="23"/>
  <c r="AA476" i="23" s="1"/>
  <c r="AC476" i="23" s="1"/>
  <c r="AB476" i="23" s="1"/>
  <c r="R477" i="23"/>
  <c r="AA477" i="23" s="1"/>
  <c r="AC477" i="23" s="1"/>
  <c r="AB477" i="23" s="1"/>
  <c r="R478" i="23"/>
  <c r="AA478" i="23" s="1"/>
  <c r="AC478" i="23" s="1"/>
  <c r="AB478" i="23" s="1"/>
  <c r="R479" i="23"/>
  <c r="AA479" i="23" s="1"/>
  <c r="AC479" i="23" s="1"/>
  <c r="AB479" i="23" s="1"/>
  <c r="R480" i="23"/>
  <c r="AA480" i="23" s="1"/>
  <c r="AC480" i="23" s="1"/>
  <c r="AB480" i="23" s="1"/>
  <c r="R481" i="23"/>
  <c r="AA481" i="23" s="1"/>
  <c r="AC481" i="23" s="1"/>
  <c r="AB481" i="23" s="1"/>
  <c r="R482" i="23"/>
  <c r="AA482" i="23" s="1"/>
  <c r="AC482" i="23" s="1"/>
  <c r="AB482" i="23" s="1"/>
  <c r="R483" i="23"/>
  <c r="AA483" i="23" s="1"/>
  <c r="AC483" i="23" s="1"/>
  <c r="AB483" i="23" s="1"/>
  <c r="R484" i="23"/>
  <c r="AA484" i="23" s="1"/>
  <c r="AC484" i="23" s="1"/>
  <c r="AB484" i="23" s="1"/>
  <c r="R485" i="23"/>
  <c r="AA485" i="23" s="1"/>
  <c r="AC485" i="23" s="1"/>
  <c r="AB485" i="23" s="1"/>
  <c r="R486" i="23"/>
  <c r="AA486" i="23" s="1"/>
  <c r="AC486" i="23" s="1"/>
  <c r="AB486" i="23" s="1"/>
  <c r="R487" i="23"/>
  <c r="AA487" i="23" s="1"/>
  <c r="AC487" i="23" s="1"/>
  <c r="AB487" i="23" s="1"/>
  <c r="R488" i="23"/>
  <c r="AA488" i="23" s="1"/>
  <c r="AC488" i="23" s="1"/>
  <c r="AB488" i="23" s="1"/>
  <c r="R489" i="23"/>
  <c r="AA489" i="23" s="1"/>
  <c r="AC489" i="23" s="1"/>
  <c r="AB489" i="23" s="1"/>
  <c r="R490" i="23"/>
  <c r="AA490" i="23" s="1"/>
  <c r="AC490" i="23" s="1"/>
  <c r="AB490" i="23" s="1"/>
  <c r="R491" i="23"/>
  <c r="AA491" i="23" s="1"/>
  <c r="AC491" i="23" s="1"/>
  <c r="AB491" i="23" s="1"/>
  <c r="R492" i="23"/>
  <c r="AA492" i="23" s="1"/>
  <c r="AC492" i="23" s="1"/>
  <c r="AB492" i="23" s="1"/>
  <c r="R493" i="23"/>
  <c r="AA493" i="23" s="1"/>
  <c r="AC493" i="23" s="1"/>
  <c r="AB493" i="23" s="1"/>
  <c r="R494" i="23"/>
  <c r="AA494" i="23" s="1"/>
  <c r="AC494" i="23" s="1"/>
  <c r="AB494" i="23" s="1"/>
  <c r="R495" i="23"/>
  <c r="AA495" i="23" s="1"/>
  <c r="AC495" i="23" s="1"/>
  <c r="AB495" i="23" s="1"/>
  <c r="R496" i="23"/>
  <c r="AA496" i="23" s="1"/>
  <c r="AC496" i="23" s="1"/>
  <c r="AB496" i="23" s="1"/>
  <c r="R497" i="23"/>
  <c r="AA497" i="23" s="1"/>
  <c r="AC497" i="23" s="1"/>
  <c r="AB497" i="23" s="1"/>
  <c r="R498" i="23"/>
  <c r="AA498" i="23" s="1"/>
  <c r="AC498" i="23" s="1"/>
  <c r="AB498" i="23" s="1"/>
  <c r="R499" i="23"/>
  <c r="AA499" i="23" s="1"/>
  <c r="AC499" i="23" s="1"/>
  <c r="AB499" i="23" s="1"/>
  <c r="R500" i="23"/>
  <c r="AA500" i="23" s="1"/>
  <c r="AC500" i="23" s="1"/>
  <c r="AB500" i="23" s="1"/>
  <c r="R501" i="23"/>
  <c r="AA501" i="23" s="1"/>
  <c r="AC501" i="23" s="1"/>
  <c r="AB501" i="23" s="1"/>
  <c r="R502" i="23"/>
  <c r="AA502" i="23" s="1"/>
  <c r="AC502" i="23" s="1"/>
  <c r="AB502" i="23" s="1"/>
  <c r="R503" i="23"/>
  <c r="AA503" i="23" s="1"/>
  <c r="AC503" i="23" s="1"/>
  <c r="AB503" i="23" s="1"/>
  <c r="R504" i="23"/>
  <c r="AA504" i="23" s="1"/>
  <c r="AC504" i="23" s="1"/>
  <c r="AB504" i="23" s="1"/>
  <c r="R505" i="23"/>
  <c r="AA505" i="23" s="1"/>
  <c r="AC505" i="23" s="1"/>
  <c r="AB505" i="23" s="1"/>
  <c r="R506" i="23"/>
  <c r="AA506" i="23" s="1"/>
  <c r="AC506" i="23" s="1"/>
  <c r="AB506" i="23" s="1"/>
  <c r="R507" i="23"/>
  <c r="AA507" i="23" s="1"/>
  <c r="AC507" i="23" s="1"/>
  <c r="AB507" i="23" s="1"/>
  <c r="R508" i="23"/>
  <c r="AA508" i="23" s="1"/>
  <c r="AC508" i="23" s="1"/>
  <c r="AB508" i="23" s="1"/>
  <c r="R509" i="23"/>
  <c r="AA509" i="23" s="1"/>
  <c r="AC509" i="23" s="1"/>
  <c r="AB509" i="23" s="1"/>
  <c r="R510" i="23"/>
  <c r="AA510" i="23" s="1"/>
  <c r="AC510" i="23" s="1"/>
  <c r="AB510" i="23" s="1"/>
  <c r="R511" i="23"/>
  <c r="AA511" i="23" s="1"/>
  <c r="AC511" i="23" s="1"/>
  <c r="AB511" i="23" s="1"/>
  <c r="R512" i="23"/>
  <c r="AA512" i="23" s="1"/>
  <c r="AC512" i="23" s="1"/>
  <c r="AB512" i="23" s="1"/>
  <c r="R513" i="23"/>
  <c r="AA513" i="23" s="1"/>
  <c r="AC513" i="23" s="1"/>
  <c r="AB513" i="23" s="1"/>
  <c r="R514" i="23"/>
  <c r="AA514" i="23" s="1"/>
  <c r="AC514" i="23" s="1"/>
  <c r="AB514" i="23" s="1"/>
  <c r="R515" i="23"/>
  <c r="AA515" i="23" s="1"/>
  <c r="AC515" i="23" s="1"/>
  <c r="AB515" i="23" s="1"/>
  <c r="R516" i="23"/>
  <c r="AA516" i="23" s="1"/>
  <c r="AC516" i="23" s="1"/>
  <c r="AB516" i="23" s="1"/>
  <c r="R517" i="23"/>
  <c r="AA517" i="23" s="1"/>
  <c r="AC517" i="23" s="1"/>
  <c r="AB517" i="23" s="1"/>
  <c r="R518" i="23"/>
  <c r="AA518" i="23" s="1"/>
  <c r="AC518" i="23" s="1"/>
  <c r="AB518" i="23" s="1"/>
  <c r="R519" i="23"/>
  <c r="AA519" i="23" s="1"/>
  <c r="AC519" i="23" s="1"/>
  <c r="AB519" i="23" s="1"/>
  <c r="R520" i="23"/>
  <c r="AA520" i="23" s="1"/>
  <c r="AC520" i="23" s="1"/>
  <c r="AB520" i="23" s="1"/>
  <c r="R521" i="23"/>
  <c r="AA521" i="23" s="1"/>
  <c r="AC521" i="23" s="1"/>
  <c r="AB521" i="23" s="1"/>
  <c r="R522" i="23"/>
  <c r="AA522" i="23" s="1"/>
  <c r="AC522" i="23" s="1"/>
  <c r="AB522" i="23" s="1"/>
  <c r="R523" i="23"/>
  <c r="AA523" i="23" s="1"/>
  <c r="AC523" i="23" s="1"/>
  <c r="AB523" i="23" s="1"/>
  <c r="R524" i="23"/>
  <c r="AA524" i="23" s="1"/>
  <c r="AC524" i="23" s="1"/>
  <c r="AB524" i="23" s="1"/>
  <c r="R525" i="23"/>
  <c r="AA525" i="23" s="1"/>
  <c r="AC525" i="23" s="1"/>
  <c r="AB525" i="23" s="1"/>
  <c r="R526" i="23"/>
  <c r="AA526" i="23" s="1"/>
  <c r="AC526" i="23" s="1"/>
  <c r="AB526" i="23" s="1"/>
  <c r="R527" i="23"/>
  <c r="AA527" i="23" s="1"/>
  <c r="AC527" i="23" s="1"/>
  <c r="AB527" i="23" s="1"/>
  <c r="R528" i="23"/>
  <c r="AA528" i="23" s="1"/>
  <c r="AC528" i="23" s="1"/>
  <c r="AB528" i="23" s="1"/>
  <c r="R529" i="23"/>
  <c r="AA529" i="23" s="1"/>
  <c r="AC529" i="23" s="1"/>
  <c r="AB529" i="23" s="1"/>
  <c r="R530" i="23"/>
  <c r="AA530" i="23" s="1"/>
  <c r="AC530" i="23" s="1"/>
  <c r="AB530" i="23" s="1"/>
  <c r="R531" i="23"/>
  <c r="AA531" i="23" s="1"/>
  <c r="AC531" i="23" s="1"/>
  <c r="AB531" i="23" s="1"/>
  <c r="R532" i="23"/>
  <c r="AA532" i="23" s="1"/>
  <c r="AC532" i="23" s="1"/>
  <c r="AB532" i="23" s="1"/>
  <c r="R533" i="23"/>
  <c r="AA533" i="23" s="1"/>
  <c r="AC533" i="23" s="1"/>
  <c r="AB533" i="23" s="1"/>
  <c r="R534" i="23"/>
  <c r="AA534" i="23" s="1"/>
  <c r="AC534" i="23" s="1"/>
  <c r="AB534" i="23" s="1"/>
  <c r="R535" i="23"/>
  <c r="AA535" i="23" s="1"/>
  <c r="AC535" i="23" s="1"/>
  <c r="AB535" i="23" s="1"/>
  <c r="R536" i="23"/>
  <c r="AA536" i="23" s="1"/>
  <c r="AC536" i="23" s="1"/>
  <c r="AB536" i="23" s="1"/>
  <c r="R537" i="23"/>
  <c r="AA537" i="23" s="1"/>
  <c r="AC537" i="23" s="1"/>
  <c r="AB537" i="23" s="1"/>
  <c r="R538" i="23"/>
  <c r="AA538" i="23" s="1"/>
  <c r="AC538" i="23" s="1"/>
  <c r="AB538" i="23" s="1"/>
  <c r="R539" i="23"/>
  <c r="AA539" i="23" s="1"/>
  <c r="AC539" i="23" s="1"/>
  <c r="AB539" i="23" s="1"/>
  <c r="R540" i="23"/>
  <c r="AA540" i="23" s="1"/>
  <c r="AC540" i="23" s="1"/>
  <c r="AB540" i="23" s="1"/>
  <c r="R541" i="23"/>
  <c r="AA541" i="23" s="1"/>
  <c r="AC541" i="23" s="1"/>
  <c r="AB541" i="23" s="1"/>
  <c r="R542" i="23"/>
  <c r="AA542" i="23" s="1"/>
  <c r="AC542" i="23" s="1"/>
  <c r="AB542" i="23" s="1"/>
  <c r="R543" i="23"/>
  <c r="AA543" i="23" s="1"/>
  <c r="AC543" i="23" s="1"/>
  <c r="AB543" i="23" s="1"/>
  <c r="R544" i="23"/>
  <c r="AA544" i="23" s="1"/>
  <c r="AC544" i="23" s="1"/>
  <c r="AB544" i="23" s="1"/>
  <c r="R545" i="23"/>
  <c r="AA545" i="23" s="1"/>
  <c r="AC545" i="23" s="1"/>
  <c r="AB545" i="23" s="1"/>
  <c r="R546" i="23"/>
  <c r="AA546" i="23" s="1"/>
  <c r="AC546" i="23" s="1"/>
  <c r="AB546" i="23" s="1"/>
  <c r="R547" i="23"/>
  <c r="AA547" i="23" s="1"/>
  <c r="AC547" i="23" s="1"/>
  <c r="AB547" i="23" s="1"/>
  <c r="R548" i="23"/>
  <c r="AA548" i="23" s="1"/>
  <c r="AC548" i="23" s="1"/>
  <c r="AB548" i="23" s="1"/>
  <c r="R549" i="23"/>
  <c r="AA549" i="23" s="1"/>
  <c r="AC549" i="23" s="1"/>
  <c r="AB549" i="23" s="1"/>
  <c r="R550" i="23"/>
  <c r="AA550" i="23" s="1"/>
  <c r="AC550" i="23" s="1"/>
  <c r="AB550" i="23" s="1"/>
  <c r="R551" i="23"/>
  <c r="AA551" i="23" s="1"/>
  <c r="AC551" i="23" s="1"/>
  <c r="AB551" i="23" s="1"/>
  <c r="R552" i="23"/>
  <c r="AA552" i="23" s="1"/>
  <c r="AC552" i="23" s="1"/>
  <c r="AB552" i="23" s="1"/>
  <c r="R553" i="23"/>
  <c r="AA553" i="23" s="1"/>
  <c r="AC553" i="23" s="1"/>
  <c r="AB553" i="23" s="1"/>
  <c r="R554" i="23"/>
  <c r="AA554" i="23" s="1"/>
  <c r="AC554" i="23" s="1"/>
  <c r="AB554" i="23" s="1"/>
  <c r="R555" i="23"/>
  <c r="AA555" i="23" s="1"/>
  <c r="AC555" i="23" s="1"/>
  <c r="AB555" i="23" s="1"/>
  <c r="R556" i="23"/>
  <c r="AA556" i="23" s="1"/>
  <c r="AC556" i="23" s="1"/>
  <c r="AB556" i="23" s="1"/>
  <c r="R557" i="23"/>
  <c r="AA557" i="23" s="1"/>
  <c r="AC557" i="23" s="1"/>
  <c r="AB557" i="23" s="1"/>
  <c r="R558" i="23"/>
  <c r="AA558" i="23" s="1"/>
  <c r="AC558" i="23" s="1"/>
  <c r="AB558" i="23" s="1"/>
  <c r="R559" i="23"/>
  <c r="AA559" i="23" s="1"/>
  <c r="AC559" i="23" s="1"/>
  <c r="AB559" i="23" s="1"/>
  <c r="R560" i="23"/>
  <c r="AA560" i="23" s="1"/>
  <c r="AC560" i="23" s="1"/>
  <c r="AB560" i="23" s="1"/>
  <c r="R561" i="23"/>
  <c r="AA561" i="23" s="1"/>
  <c r="AC561" i="23" s="1"/>
  <c r="AB561" i="23" s="1"/>
  <c r="R562" i="23"/>
  <c r="AA562" i="23" s="1"/>
  <c r="AC562" i="23" s="1"/>
  <c r="AB562" i="23" s="1"/>
  <c r="R563" i="23"/>
  <c r="AA563" i="23" s="1"/>
  <c r="AC563" i="23" s="1"/>
  <c r="AB563" i="23" s="1"/>
  <c r="R564" i="23"/>
  <c r="AA564" i="23" s="1"/>
  <c r="AC564" i="23" s="1"/>
  <c r="AB564" i="23" s="1"/>
  <c r="R565" i="23"/>
  <c r="AA565" i="23" s="1"/>
  <c r="AC565" i="23" s="1"/>
  <c r="AB565" i="23" s="1"/>
  <c r="R566" i="23"/>
  <c r="AA566" i="23" s="1"/>
  <c r="AC566" i="23" s="1"/>
  <c r="AB566" i="23" s="1"/>
  <c r="R567" i="23"/>
  <c r="AA567" i="23" s="1"/>
  <c r="AC567" i="23" s="1"/>
  <c r="AB567" i="23" s="1"/>
  <c r="R568" i="23"/>
  <c r="AA568" i="23" s="1"/>
  <c r="AC568" i="23" s="1"/>
  <c r="AB568" i="23" s="1"/>
  <c r="R569" i="23"/>
  <c r="AA569" i="23" s="1"/>
  <c r="AC569" i="23" s="1"/>
  <c r="AB569" i="23" s="1"/>
  <c r="R570" i="23"/>
  <c r="AA570" i="23" s="1"/>
  <c r="AC570" i="23" s="1"/>
  <c r="AB570" i="23" s="1"/>
  <c r="R571" i="23"/>
  <c r="AA571" i="23" s="1"/>
  <c r="AC571" i="23" s="1"/>
  <c r="AB571" i="23" s="1"/>
  <c r="R572" i="23"/>
  <c r="AA572" i="23" s="1"/>
  <c r="AC572" i="23" s="1"/>
  <c r="AB572" i="23" s="1"/>
  <c r="R573" i="23"/>
  <c r="AA573" i="23" s="1"/>
  <c r="AC573" i="23" s="1"/>
  <c r="AB573" i="23" s="1"/>
  <c r="R574" i="23"/>
  <c r="AA574" i="23" s="1"/>
  <c r="AC574" i="23" s="1"/>
  <c r="AB574" i="23" s="1"/>
  <c r="R575" i="23"/>
  <c r="AA575" i="23" s="1"/>
  <c r="AC575" i="23" s="1"/>
  <c r="AB575" i="23" s="1"/>
  <c r="R576" i="23"/>
  <c r="AA576" i="23" s="1"/>
  <c r="AC576" i="23" s="1"/>
  <c r="AB576" i="23" s="1"/>
  <c r="R577" i="23"/>
  <c r="AA577" i="23" s="1"/>
  <c r="AC577" i="23" s="1"/>
  <c r="AB577" i="23" s="1"/>
  <c r="R578" i="23"/>
  <c r="AA578" i="23" s="1"/>
  <c r="AC578" i="23" s="1"/>
  <c r="AB578" i="23" s="1"/>
  <c r="R579" i="23"/>
  <c r="AA579" i="23" s="1"/>
  <c r="AC579" i="23" s="1"/>
  <c r="AB579" i="23" s="1"/>
  <c r="R580" i="23"/>
  <c r="AA580" i="23" s="1"/>
  <c r="AC580" i="23" s="1"/>
  <c r="AB580" i="23" s="1"/>
  <c r="R581" i="23"/>
  <c r="AA581" i="23" s="1"/>
  <c r="AC581" i="23" s="1"/>
  <c r="AB581" i="23" s="1"/>
  <c r="R582" i="23"/>
  <c r="AA582" i="23" s="1"/>
  <c r="AC582" i="23" s="1"/>
  <c r="AB582" i="23" s="1"/>
  <c r="R583" i="23"/>
  <c r="AA583" i="23" s="1"/>
  <c r="AC583" i="23" s="1"/>
  <c r="AB583" i="23" s="1"/>
  <c r="R584" i="23"/>
  <c r="AA584" i="23" s="1"/>
  <c r="AC584" i="23" s="1"/>
  <c r="AB584" i="23" s="1"/>
  <c r="R585" i="23"/>
  <c r="AA585" i="23" s="1"/>
  <c r="AC585" i="23" s="1"/>
  <c r="AB585" i="23" s="1"/>
  <c r="R586" i="23"/>
  <c r="AA586" i="23" s="1"/>
  <c r="AC586" i="23" s="1"/>
  <c r="AB586" i="23" s="1"/>
  <c r="R587" i="23"/>
  <c r="AA587" i="23" s="1"/>
  <c r="AC587" i="23" s="1"/>
  <c r="AB587" i="23" s="1"/>
  <c r="R588" i="23"/>
  <c r="AA588" i="23" s="1"/>
  <c r="AC588" i="23" s="1"/>
  <c r="AB588" i="23" s="1"/>
  <c r="R589" i="23"/>
  <c r="AA589" i="23" s="1"/>
  <c r="AC589" i="23" s="1"/>
  <c r="AB589" i="23" s="1"/>
  <c r="R590" i="23"/>
  <c r="AA590" i="23" s="1"/>
  <c r="AC590" i="23" s="1"/>
  <c r="AB590" i="23" s="1"/>
  <c r="R591" i="23"/>
  <c r="AA591" i="23" s="1"/>
  <c r="AC591" i="23" s="1"/>
  <c r="AB591" i="23" s="1"/>
  <c r="R592" i="23"/>
  <c r="AA592" i="23" s="1"/>
  <c r="AC592" i="23" s="1"/>
  <c r="AB592" i="23" s="1"/>
  <c r="R593" i="23"/>
  <c r="AA593" i="23" s="1"/>
  <c r="AC593" i="23" s="1"/>
  <c r="AB593" i="23" s="1"/>
  <c r="R594" i="23"/>
  <c r="AA594" i="23" s="1"/>
  <c r="AC594" i="23" s="1"/>
  <c r="AB594" i="23" s="1"/>
  <c r="R595" i="23"/>
  <c r="AA595" i="23" s="1"/>
  <c r="AC595" i="23" s="1"/>
  <c r="AB595" i="23" s="1"/>
  <c r="R596" i="23"/>
  <c r="AA596" i="23" s="1"/>
  <c r="AC596" i="23" s="1"/>
  <c r="AB596" i="23" s="1"/>
  <c r="R597" i="23"/>
  <c r="AA597" i="23" s="1"/>
  <c r="AC597" i="23" s="1"/>
  <c r="AB597" i="23" s="1"/>
  <c r="R598" i="23"/>
  <c r="AA598" i="23" s="1"/>
  <c r="AC598" i="23" s="1"/>
  <c r="AB598" i="23" s="1"/>
  <c r="R599" i="23"/>
  <c r="AA599" i="23" s="1"/>
  <c r="AC599" i="23" s="1"/>
  <c r="AB599" i="23" s="1"/>
  <c r="R600" i="23"/>
  <c r="AA600" i="23" s="1"/>
  <c r="AC600" i="23" s="1"/>
  <c r="AB600" i="23" s="1"/>
  <c r="R601" i="23"/>
  <c r="AA601" i="23" s="1"/>
  <c r="AC601" i="23" s="1"/>
  <c r="AB601" i="23" s="1"/>
  <c r="R602" i="23"/>
  <c r="AA602" i="23" s="1"/>
  <c r="AC602" i="23" s="1"/>
  <c r="AB602" i="23" s="1"/>
  <c r="R603" i="23"/>
  <c r="AA603" i="23" s="1"/>
  <c r="AC603" i="23" s="1"/>
  <c r="AB603" i="23" s="1"/>
  <c r="R604" i="23"/>
  <c r="AA604" i="23" s="1"/>
  <c r="AC604" i="23" s="1"/>
  <c r="AB604" i="23" s="1"/>
  <c r="R605" i="23"/>
  <c r="AA605" i="23" s="1"/>
  <c r="AC605" i="23" s="1"/>
  <c r="AB605" i="23" s="1"/>
  <c r="R606" i="23"/>
  <c r="AA606" i="23" s="1"/>
  <c r="AC606" i="23" s="1"/>
  <c r="AB606" i="23" s="1"/>
  <c r="R607" i="23"/>
  <c r="AA607" i="23" s="1"/>
  <c r="AC607" i="23" s="1"/>
  <c r="AB607" i="23" s="1"/>
  <c r="R608" i="23"/>
  <c r="AA608" i="23" s="1"/>
  <c r="AC608" i="23" s="1"/>
  <c r="AB608" i="23" s="1"/>
  <c r="R609" i="23"/>
  <c r="AA609" i="23" s="1"/>
  <c r="AC609" i="23" s="1"/>
  <c r="AB609" i="23" s="1"/>
  <c r="R610" i="23"/>
  <c r="AA610" i="23" s="1"/>
  <c r="AC610" i="23" s="1"/>
  <c r="AB610" i="23" s="1"/>
  <c r="R611" i="23"/>
  <c r="AA611" i="23" s="1"/>
  <c r="AC611" i="23" s="1"/>
  <c r="AB611" i="23" s="1"/>
  <c r="R612" i="23"/>
  <c r="AA612" i="23" s="1"/>
  <c r="AC612" i="23" s="1"/>
  <c r="AB612" i="23" s="1"/>
  <c r="R613" i="23"/>
  <c r="AA613" i="23" s="1"/>
  <c r="AC613" i="23" s="1"/>
  <c r="AB613" i="23" s="1"/>
  <c r="R614" i="23"/>
  <c r="AA614" i="23" s="1"/>
  <c r="AC614" i="23" s="1"/>
  <c r="AB614" i="23" s="1"/>
  <c r="R615" i="23"/>
  <c r="AA615" i="23" s="1"/>
  <c r="AC615" i="23" s="1"/>
  <c r="AB615" i="23" s="1"/>
  <c r="R616" i="23"/>
  <c r="AA616" i="23" s="1"/>
  <c r="AC616" i="23" s="1"/>
  <c r="AB616" i="23" s="1"/>
  <c r="R617" i="23"/>
  <c r="AA617" i="23" s="1"/>
  <c r="AC617" i="23" s="1"/>
  <c r="AB617" i="23" s="1"/>
  <c r="R618" i="23"/>
  <c r="AA618" i="23" s="1"/>
  <c r="AC618" i="23" s="1"/>
  <c r="AB618" i="23" s="1"/>
  <c r="R619" i="23"/>
  <c r="AA619" i="23" s="1"/>
  <c r="AC619" i="23" s="1"/>
  <c r="AB619" i="23" s="1"/>
  <c r="R620" i="23"/>
  <c r="AA620" i="23" s="1"/>
  <c r="AC620" i="23" s="1"/>
  <c r="AB620" i="23" s="1"/>
  <c r="R621" i="23"/>
  <c r="AA621" i="23" s="1"/>
  <c r="AC621" i="23" s="1"/>
  <c r="AB621" i="23" s="1"/>
  <c r="R622" i="23"/>
  <c r="AA622" i="23" s="1"/>
  <c r="AC622" i="23" s="1"/>
  <c r="AB622" i="23" s="1"/>
  <c r="R623" i="23"/>
  <c r="AA623" i="23" s="1"/>
  <c r="AC623" i="23" s="1"/>
  <c r="AB623" i="23" s="1"/>
  <c r="R624" i="23"/>
  <c r="AA624" i="23" s="1"/>
  <c r="AC624" i="23" s="1"/>
  <c r="AB624" i="23" s="1"/>
  <c r="R625" i="23"/>
  <c r="AA625" i="23" s="1"/>
  <c r="AC625" i="23" s="1"/>
  <c r="AB625" i="23" s="1"/>
  <c r="R626" i="23"/>
  <c r="AA626" i="23" s="1"/>
  <c r="AC626" i="23" s="1"/>
  <c r="AB626" i="23" s="1"/>
  <c r="R627" i="23"/>
  <c r="AA627" i="23" s="1"/>
  <c r="AC627" i="23" s="1"/>
  <c r="AB627" i="23" s="1"/>
  <c r="R628" i="23"/>
  <c r="AA628" i="23" s="1"/>
  <c r="AC628" i="23" s="1"/>
  <c r="AB628" i="23" s="1"/>
  <c r="R629" i="23"/>
  <c r="AA629" i="23" s="1"/>
  <c r="AC629" i="23" s="1"/>
  <c r="AB629" i="23" s="1"/>
  <c r="R630" i="23"/>
  <c r="AA630" i="23" s="1"/>
  <c r="AC630" i="23" s="1"/>
  <c r="AB630" i="23" s="1"/>
  <c r="R631" i="23"/>
  <c r="AA631" i="23" s="1"/>
  <c r="AC631" i="23" s="1"/>
  <c r="AB631" i="23" s="1"/>
  <c r="R632" i="23"/>
  <c r="AA632" i="23" s="1"/>
  <c r="AC632" i="23" s="1"/>
  <c r="AB632" i="23" s="1"/>
  <c r="R633" i="23"/>
  <c r="AA633" i="23" s="1"/>
  <c r="AC633" i="23" s="1"/>
  <c r="AB633" i="23" s="1"/>
  <c r="R634" i="23"/>
  <c r="AA634" i="23" s="1"/>
  <c r="AC634" i="23" s="1"/>
  <c r="AB634" i="23" s="1"/>
  <c r="R635" i="23"/>
  <c r="AA635" i="23" s="1"/>
  <c r="AC635" i="23" s="1"/>
  <c r="AB635" i="23" s="1"/>
  <c r="R636" i="23"/>
  <c r="AA636" i="23" s="1"/>
  <c r="AC636" i="23" s="1"/>
  <c r="AB636" i="23" s="1"/>
  <c r="R637" i="23"/>
  <c r="AA637" i="23" s="1"/>
  <c r="AC637" i="23" s="1"/>
  <c r="AB637" i="23" s="1"/>
  <c r="R638" i="23"/>
  <c r="AA638" i="23" s="1"/>
  <c r="AC638" i="23" s="1"/>
  <c r="AB638" i="23" s="1"/>
  <c r="R639" i="23"/>
  <c r="AA639" i="23" s="1"/>
  <c r="AC639" i="23" s="1"/>
  <c r="AB639" i="23" s="1"/>
  <c r="R640" i="23"/>
  <c r="AA640" i="23" s="1"/>
  <c r="AC640" i="23" s="1"/>
  <c r="AB640" i="23" s="1"/>
  <c r="R641" i="23"/>
  <c r="AA641" i="23" s="1"/>
  <c r="AC641" i="23" s="1"/>
  <c r="AB641" i="23" s="1"/>
  <c r="R642" i="23"/>
  <c r="AA642" i="23" s="1"/>
  <c r="AC642" i="23" s="1"/>
  <c r="AB642" i="23" s="1"/>
  <c r="R643" i="23"/>
  <c r="AA643" i="23" s="1"/>
  <c r="AC643" i="23" s="1"/>
  <c r="AB643" i="23" s="1"/>
  <c r="R644" i="23"/>
  <c r="AA644" i="23" s="1"/>
  <c r="AC644" i="23" s="1"/>
  <c r="AB644" i="23" s="1"/>
  <c r="R645" i="23"/>
  <c r="AA645" i="23" s="1"/>
  <c r="AC645" i="23" s="1"/>
  <c r="AB645" i="23" s="1"/>
  <c r="R646" i="23"/>
  <c r="AA646" i="23" s="1"/>
  <c r="AC646" i="23" s="1"/>
  <c r="AB646" i="23" s="1"/>
  <c r="R647" i="23"/>
  <c r="AA647" i="23" s="1"/>
  <c r="AC647" i="23" s="1"/>
  <c r="AB647" i="23" s="1"/>
  <c r="R648" i="23"/>
  <c r="AA648" i="23" s="1"/>
  <c r="AC648" i="23" s="1"/>
  <c r="AB648" i="23" s="1"/>
  <c r="R649" i="23"/>
  <c r="AA649" i="23" s="1"/>
  <c r="AC649" i="23" s="1"/>
  <c r="AB649" i="23" s="1"/>
  <c r="R650" i="23"/>
  <c r="AA650" i="23" s="1"/>
  <c r="AC650" i="23" s="1"/>
  <c r="AB650" i="23" s="1"/>
  <c r="R651" i="23"/>
  <c r="AA651" i="23" s="1"/>
  <c r="AC651" i="23" s="1"/>
  <c r="AB651" i="23" s="1"/>
  <c r="R652" i="23"/>
  <c r="AA652" i="23" s="1"/>
  <c r="AC652" i="23" s="1"/>
  <c r="AB652" i="23" s="1"/>
  <c r="R653" i="23"/>
  <c r="AA653" i="23" s="1"/>
  <c r="AC653" i="23" s="1"/>
  <c r="AB653" i="23" s="1"/>
  <c r="R654" i="23"/>
  <c r="AA654" i="23" s="1"/>
  <c r="AC654" i="23" s="1"/>
  <c r="AB654" i="23" s="1"/>
  <c r="R655" i="23"/>
  <c r="AA655" i="23" s="1"/>
  <c r="AC655" i="23" s="1"/>
  <c r="AB655" i="23" s="1"/>
  <c r="R656" i="23"/>
  <c r="AA656" i="23" s="1"/>
  <c r="AC656" i="23" s="1"/>
  <c r="AB656" i="23" s="1"/>
  <c r="R657" i="23"/>
  <c r="AA657" i="23" s="1"/>
  <c r="AC657" i="23" s="1"/>
  <c r="AB657" i="23" s="1"/>
  <c r="R658" i="23"/>
  <c r="AA658" i="23" s="1"/>
  <c r="AC658" i="23" s="1"/>
  <c r="AB658" i="23" s="1"/>
  <c r="R659" i="23"/>
  <c r="AA659" i="23" s="1"/>
  <c r="AC659" i="23" s="1"/>
  <c r="AB659" i="23" s="1"/>
  <c r="R660" i="23"/>
  <c r="AA660" i="23" s="1"/>
  <c r="AC660" i="23" s="1"/>
  <c r="AB660" i="23" s="1"/>
  <c r="R661" i="23"/>
  <c r="AA661" i="23" s="1"/>
  <c r="AC661" i="23" s="1"/>
  <c r="AB661" i="23" s="1"/>
  <c r="R662" i="23"/>
  <c r="AA662" i="23" s="1"/>
  <c r="AC662" i="23" s="1"/>
  <c r="AB662" i="23" s="1"/>
  <c r="R663" i="23"/>
  <c r="AA663" i="23" s="1"/>
  <c r="AC663" i="23" s="1"/>
  <c r="AB663" i="23" s="1"/>
  <c r="R664" i="23"/>
  <c r="AA664" i="23" s="1"/>
  <c r="AC664" i="23" s="1"/>
  <c r="AB664" i="23" s="1"/>
  <c r="R665" i="23"/>
  <c r="AA665" i="23" s="1"/>
  <c r="AC665" i="23" s="1"/>
  <c r="AB665" i="23" s="1"/>
  <c r="R666" i="23"/>
  <c r="AA666" i="23" s="1"/>
  <c r="AC666" i="23" s="1"/>
  <c r="AB666" i="23" s="1"/>
  <c r="R667" i="23"/>
  <c r="AA667" i="23" s="1"/>
  <c r="AC667" i="23" s="1"/>
  <c r="AB667" i="23" s="1"/>
  <c r="R668" i="23"/>
  <c r="AA668" i="23" s="1"/>
  <c r="AC668" i="23" s="1"/>
  <c r="AB668" i="23" s="1"/>
  <c r="R669" i="23"/>
  <c r="AA669" i="23" s="1"/>
  <c r="AC669" i="23" s="1"/>
  <c r="AB669" i="23" s="1"/>
  <c r="R670" i="23"/>
  <c r="AA670" i="23" s="1"/>
  <c r="AC670" i="23" s="1"/>
  <c r="AB670" i="23" s="1"/>
  <c r="R671" i="23"/>
  <c r="AA671" i="23" s="1"/>
  <c r="AC671" i="23" s="1"/>
  <c r="AB671" i="23" s="1"/>
  <c r="R672" i="23"/>
  <c r="AA672" i="23" s="1"/>
  <c r="AC672" i="23" s="1"/>
  <c r="AB672" i="23" s="1"/>
  <c r="R673" i="23"/>
  <c r="AA673" i="23" s="1"/>
  <c r="AC673" i="23" s="1"/>
  <c r="AB673" i="23" s="1"/>
  <c r="R674" i="23"/>
  <c r="AA674" i="23" s="1"/>
  <c r="AC674" i="23" s="1"/>
  <c r="AB674" i="23" s="1"/>
  <c r="R675" i="23"/>
  <c r="AA675" i="23" s="1"/>
  <c r="AC675" i="23" s="1"/>
  <c r="AB675" i="23" s="1"/>
  <c r="R676" i="23"/>
  <c r="AA676" i="23" s="1"/>
  <c r="AC676" i="23" s="1"/>
  <c r="AB676" i="23" s="1"/>
  <c r="R677" i="23"/>
  <c r="AA677" i="23" s="1"/>
  <c r="AC677" i="23" s="1"/>
  <c r="AB677" i="23" s="1"/>
  <c r="R678" i="23"/>
  <c r="AA678" i="23" s="1"/>
  <c r="AC678" i="23" s="1"/>
  <c r="AB678" i="23" s="1"/>
  <c r="R679" i="23"/>
  <c r="AA679" i="23" s="1"/>
  <c r="AC679" i="23" s="1"/>
  <c r="AB679" i="23" s="1"/>
  <c r="R680" i="23"/>
  <c r="AA680" i="23" s="1"/>
  <c r="AC680" i="23" s="1"/>
  <c r="AB680" i="23" s="1"/>
  <c r="R681" i="23"/>
  <c r="AA681" i="23" s="1"/>
  <c r="AC681" i="23" s="1"/>
  <c r="AB681" i="23" s="1"/>
  <c r="R682" i="23"/>
  <c r="AA682" i="23" s="1"/>
  <c r="AC682" i="23" s="1"/>
  <c r="AB682" i="23" s="1"/>
  <c r="R683" i="23"/>
  <c r="AA683" i="23" s="1"/>
  <c r="AC683" i="23" s="1"/>
  <c r="AB683" i="23" s="1"/>
  <c r="R684" i="23"/>
  <c r="AA684" i="23" s="1"/>
  <c r="AC684" i="23" s="1"/>
  <c r="AB684" i="23" s="1"/>
  <c r="R685" i="23"/>
  <c r="AA685" i="23" s="1"/>
  <c r="AC685" i="23" s="1"/>
  <c r="AB685" i="23" s="1"/>
  <c r="R686" i="23"/>
  <c r="AA686" i="23" s="1"/>
  <c r="AC686" i="23" s="1"/>
  <c r="AB686" i="23" s="1"/>
  <c r="R687" i="23"/>
  <c r="AA687" i="23" s="1"/>
  <c r="AC687" i="23" s="1"/>
  <c r="AB687" i="23" s="1"/>
  <c r="R688" i="23"/>
  <c r="AA688" i="23" s="1"/>
  <c r="AC688" i="23" s="1"/>
  <c r="AB688" i="23" s="1"/>
  <c r="R689" i="23"/>
  <c r="AA689" i="23" s="1"/>
  <c r="AC689" i="23" s="1"/>
  <c r="AB689" i="23" s="1"/>
  <c r="R690" i="23"/>
  <c r="AA690" i="23" s="1"/>
  <c r="AC690" i="23" s="1"/>
  <c r="AB690" i="23" s="1"/>
  <c r="R691" i="23"/>
  <c r="AA691" i="23" s="1"/>
  <c r="AC691" i="23" s="1"/>
  <c r="AB691" i="23" s="1"/>
  <c r="R692" i="23"/>
  <c r="AA692" i="23" s="1"/>
  <c r="AC692" i="23" s="1"/>
  <c r="AB692" i="23" s="1"/>
  <c r="R693" i="23"/>
  <c r="AA693" i="23" s="1"/>
  <c r="AC693" i="23" s="1"/>
  <c r="AB693" i="23" s="1"/>
  <c r="R694" i="23"/>
  <c r="AA694" i="23" s="1"/>
  <c r="AC694" i="23" s="1"/>
  <c r="AB694" i="23" s="1"/>
  <c r="R695" i="23"/>
  <c r="AA695" i="23" s="1"/>
  <c r="AC695" i="23" s="1"/>
  <c r="AB695" i="23" s="1"/>
  <c r="R696" i="23"/>
  <c r="AA696" i="23" s="1"/>
  <c r="AC696" i="23" s="1"/>
  <c r="AB696" i="23" s="1"/>
  <c r="R697" i="23"/>
  <c r="AA697" i="23" s="1"/>
  <c r="AC697" i="23" s="1"/>
  <c r="AB697" i="23" s="1"/>
  <c r="R698" i="23"/>
  <c r="AA698" i="23" s="1"/>
  <c r="AC698" i="23" s="1"/>
  <c r="AB698" i="23" s="1"/>
  <c r="R699" i="23"/>
  <c r="AA699" i="23" s="1"/>
  <c r="AC699" i="23" s="1"/>
  <c r="AB699" i="23" s="1"/>
  <c r="R700" i="23"/>
  <c r="AA700" i="23" s="1"/>
  <c r="AC700" i="23" s="1"/>
  <c r="AB700" i="23" s="1"/>
  <c r="R701" i="23"/>
  <c r="AA701" i="23" s="1"/>
  <c r="AC701" i="23" s="1"/>
  <c r="AB701" i="23" s="1"/>
  <c r="R702" i="23"/>
  <c r="AA702" i="23" s="1"/>
  <c r="AC702" i="23" s="1"/>
  <c r="AB702" i="23" s="1"/>
  <c r="R703" i="23"/>
  <c r="AA703" i="23" s="1"/>
  <c r="AC703" i="23" s="1"/>
  <c r="AB703" i="23" s="1"/>
  <c r="R704" i="23"/>
  <c r="AA704" i="23" s="1"/>
  <c r="AC704" i="23" s="1"/>
  <c r="AB704" i="23" s="1"/>
  <c r="R705" i="23"/>
  <c r="AA705" i="23" s="1"/>
  <c r="AC705" i="23" s="1"/>
  <c r="AB705" i="23" s="1"/>
  <c r="R706" i="23"/>
  <c r="AA706" i="23" s="1"/>
  <c r="AC706" i="23" s="1"/>
  <c r="AB706" i="23" s="1"/>
  <c r="R707" i="23"/>
  <c r="AA707" i="23" s="1"/>
  <c r="AC707" i="23" s="1"/>
  <c r="AB707" i="23" s="1"/>
  <c r="R708" i="23"/>
  <c r="AA708" i="23" s="1"/>
  <c r="AC708" i="23" s="1"/>
  <c r="AB708" i="23" s="1"/>
  <c r="R709" i="23"/>
  <c r="AA709" i="23" s="1"/>
  <c r="AC709" i="23" s="1"/>
  <c r="AB709" i="23" s="1"/>
  <c r="R710" i="23"/>
  <c r="AA710" i="23" s="1"/>
  <c r="AC710" i="23" s="1"/>
  <c r="AB710" i="23" s="1"/>
  <c r="R711" i="23"/>
  <c r="AA711" i="23" s="1"/>
  <c r="AC711" i="23" s="1"/>
  <c r="AB711" i="23" s="1"/>
  <c r="R712" i="23"/>
  <c r="AA712" i="23" s="1"/>
  <c r="AC712" i="23" s="1"/>
  <c r="AB712" i="23" s="1"/>
  <c r="R713" i="23"/>
  <c r="AA713" i="23" s="1"/>
  <c r="AC713" i="23" s="1"/>
  <c r="AB713" i="23" s="1"/>
  <c r="R714" i="23"/>
  <c r="AA714" i="23" s="1"/>
  <c r="AC714" i="23" s="1"/>
  <c r="AB714" i="23" s="1"/>
  <c r="R715" i="23"/>
  <c r="AA715" i="23" s="1"/>
  <c r="AC715" i="23" s="1"/>
  <c r="AB715" i="23" s="1"/>
  <c r="R716" i="23"/>
  <c r="AA716" i="23" s="1"/>
  <c r="AC716" i="23" s="1"/>
  <c r="AB716" i="23" s="1"/>
  <c r="R717" i="23"/>
  <c r="AA717" i="23" s="1"/>
  <c r="AC717" i="23" s="1"/>
  <c r="AB717" i="23" s="1"/>
  <c r="R718" i="23"/>
  <c r="AA718" i="23" s="1"/>
  <c r="AC718" i="23" s="1"/>
  <c r="AB718" i="23" s="1"/>
  <c r="R719" i="23"/>
  <c r="AA719" i="23" s="1"/>
  <c r="AC719" i="23" s="1"/>
  <c r="AB719" i="23" s="1"/>
  <c r="R720" i="23"/>
  <c r="AA720" i="23" s="1"/>
  <c r="AC720" i="23" s="1"/>
  <c r="AB720" i="23" s="1"/>
  <c r="R721" i="23"/>
  <c r="AA721" i="23" s="1"/>
  <c r="AC721" i="23" s="1"/>
  <c r="AB721" i="23" s="1"/>
  <c r="R722" i="23"/>
  <c r="AA722" i="23" s="1"/>
  <c r="AC722" i="23" s="1"/>
  <c r="AB722" i="23" s="1"/>
  <c r="R723" i="23"/>
  <c r="AA723" i="23" s="1"/>
  <c r="AC723" i="23" s="1"/>
  <c r="AB723" i="23" s="1"/>
  <c r="R724" i="23"/>
  <c r="AA724" i="23" s="1"/>
  <c r="AC724" i="23" s="1"/>
  <c r="AB724" i="23" s="1"/>
  <c r="R725" i="23"/>
  <c r="AA725" i="23" s="1"/>
  <c r="AC725" i="23" s="1"/>
  <c r="AB725" i="23" s="1"/>
  <c r="R726" i="23"/>
  <c r="AA726" i="23" s="1"/>
  <c r="AC726" i="23" s="1"/>
  <c r="AB726" i="23" s="1"/>
  <c r="R727" i="23"/>
  <c r="AA727" i="23" s="1"/>
  <c r="AC727" i="23" s="1"/>
  <c r="AB727" i="23" s="1"/>
  <c r="R728" i="23"/>
  <c r="AA728" i="23" s="1"/>
  <c r="AC728" i="23" s="1"/>
  <c r="AB728" i="23" s="1"/>
  <c r="R729" i="23"/>
  <c r="AA729" i="23" s="1"/>
  <c r="AC729" i="23" s="1"/>
  <c r="AB729" i="23" s="1"/>
  <c r="R730" i="23"/>
  <c r="AA730" i="23" s="1"/>
  <c r="AC730" i="23" s="1"/>
  <c r="AB730" i="23" s="1"/>
  <c r="R731" i="23"/>
  <c r="AA731" i="23" s="1"/>
  <c r="AC731" i="23" s="1"/>
  <c r="AB731" i="23" s="1"/>
  <c r="R732" i="23"/>
  <c r="AA732" i="23" s="1"/>
  <c r="AC732" i="23" s="1"/>
  <c r="AB732" i="23" s="1"/>
  <c r="R733" i="23"/>
  <c r="AA733" i="23" s="1"/>
  <c r="AC733" i="23" s="1"/>
  <c r="AB733" i="23" s="1"/>
  <c r="R734" i="23"/>
  <c r="AA734" i="23" s="1"/>
  <c r="AC734" i="23" s="1"/>
  <c r="AB734" i="23" s="1"/>
  <c r="R735" i="23"/>
  <c r="AA735" i="23" s="1"/>
  <c r="AC735" i="23" s="1"/>
  <c r="AB735" i="23" s="1"/>
  <c r="R736" i="23"/>
  <c r="AA736" i="23" s="1"/>
  <c r="AC736" i="23" s="1"/>
  <c r="AB736" i="23" s="1"/>
  <c r="R737" i="23"/>
  <c r="AA737" i="23" s="1"/>
  <c r="AC737" i="23" s="1"/>
  <c r="AB737" i="23" s="1"/>
  <c r="R738" i="23"/>
  <c r="AA738" i="23" s="1"/>
  <c r="AC738" i="23" s="1"/>
  <c r="AB738" i="23" s="1"/>
  <c r="R739" i="23"/>
  <c r="AA739" i="23" s="1"/>
  <c r="AC739" i="23" s="1"/>
  <c r="AB739" i="23" s="1"/>
  <c r="R740" i="23"/>
  <c r="AA740" i="23" s="1"/>
  <c r="AC740" i="23" s="1"/>
  <c r="AB740" i="23" s="1"/>
  <c r="R741" i="23"/>
  <c r="AA741" i="23" s="1"/>
  <c r="AC741" i="23" s="1"/>
  <c r="AB741" i="23" s="1"/>
  <c r="R742" i="23"/>
  <c r="AA742" i="23" s="1"/>
  <c r="AC742" i="23" s="1"/>
  <c r="AB742" i="23" s="1"/>
  <c r="R743" i="23"/>
  <c r="AA743" i="23" s="1"/>
  <c r="AC743" i="23" s="1"/>
  <c r="AB743" i="23" s="1"/>
  <c r="R744" i="23"/>
  <c r="AA744" i="23" s="1"/>
  <c r="AC744" i="23" s="1"/>
  <c r="AB744" i="23" s="1"/>
  <c r="R745" i="23"/>
  <c r="AA745" i="23" s="1"/>
  <c r="AC745" i="23" s="1"/>
  <c r="AB745" i="23" s="1"/>
  <c r="R746" i="23"/>
  <c r="AA746" i="23" s="1"/>
  <c r="AC746" i="23" s="1"/>
  <c r="AB746" i="23" s="1"/>
  <c r="R747" i="23"/>
  <c r="AA747" i="23" s="1"/>
  <c r="AC747" i="23" s="1"/>
  <c r="AB747" i="23" s="1"/>
  <c r="R748" i="23"/>
  <c r="AA748" i="23" s="1"/>
  <c r="AC748" i="23" s="1"/>
  <c r="AB748" i="23" s="1"/>
  <c r="R749" i="23"/>
  <c r="AA749" i="23" s="1"/>
  <c r="AC749" i="23" s="1"/>
  <c r="AB749" i="23" s="1"/>
  <c r="R750" i="23"/>
  <c r="AA750" i="23" s="1"/>
  <c r="AC750" i="23" s="1"/>
  <c r="AB750" i="23" s="1"/>
  <c r="R751" i="23"/>
  <c r="AA751" i="23" s="1"/>
  <c r="AC751" i="23" s="1"/>
  <c r="AB751" i="23" s="1"/>
  <c r="R752" i="23"/>
  <c r="AA752" i="23" s="1"/>
  <c r="AC752" i="23" s="1"/>
  <c r="AB752" i="23" s="1"/>
  <c r="R753" i="23"/>
  <c r="AA753" i="23" s="1"/>
  <c r="AC753" i="23" s="1"/>
  <c r="AB753" i="23" s="1"/>
  <c r="R754" i="23"/>
  <c r="AA754" i="23" s="1"/>
  <c r="AC754" i="23" s="1"/>
  <c r="AB754" i="23" s="1"/>
  <c r="R755" i="23"/>
  <c r="AA755" i="23" s="1"/>
  <c r="AC755" i="23" s="1"/>
  <c r="AB755" i="23" s="1"/>
  <c r="R756" i="23"/>
  <c r="AA756" i="23" s="1"/>
  <c r="AC756" i="23" s="1"/>
  <c r="AB756" i="23" s="1"/>
  <c r="R757" i="23"/>
  <c r="AA757" i="23" s="1"/>
  <c r="AC757" i="23" s="1"/>
  <c r="AB757" i="23" s="1"/>
  <c r="R758" i="23"/>
  <c r="AA758" i="23" s="1"/>
  <c r="AC758" i="23" s="1"/>
  <c r="AB758" i="23" s="1"/>
  <c r="R759" i="23"/>
  <c r="AA759" i="23" s="1"/>
  <c r="AC759" i="23" s="1"/>
  <c r="AB759" i="23" s="1"/>
  <c r="R760" i="23"/>
  <c r="AA760" i="23" s="1"/>
  <c r="AC760" i="23" s="1"/>
  <c r="AB760" i="23" s="1"/>
  <c r="R761" i="23"/>
  <c r="AA761" i="23" s="1"/>
  <c r="AC761" i="23" s="1"/>
  <c r="AB761" i="23" s="1"/>
  <c r="R762" i="23"/>
  <c r="AA762" i="23" s="1"/>
  <c r="AC762" i="23" s="1"/>
  <c r="AB762" i="23" s="1"/>
  <c r="R763" i="23"/>
  <c r="AA763" i="23" s="1"/>
  <c r="AC763" i="23" s="1"/>
  <c r="AB763" i="23" s="1"/>
  <c r="R764" i="23"/>
  <c r="AA764" i="23" s="1"/>
  <c r="AC764" i="23" s="1"/>
  <c r="AB764" i="23" s="1"/>
  <c r="R765" i="23"/>
  <c r="AA765" i="23" s="1"/>
  <c r="AC765" i="23" s="1"/>
  <c r="AB765" i="23" s="1"/>
  <c r="R766" i="23"/>
  <c r="AA766" i="23" s="1"/>
  <c r="AC766" i="23" s="1"/>
  <c r="AB766" i="23" s="1"/>
  <c r="R767" i="23"/>
  <c r="AA767" i="23" s="1"/>
  <c r="AC767" i="23" s="1"/>
  <c r="AB767" i="23" s="1"/>
  <c r="R768" i="23"/>
  <c r="AA768" i="23" s="1"/>
  <c r="AC768" i="23" s="1"/>
  <c r="AB768" i="23" s="1"/>
  <c r="R769" i="23"/>
  <c r="AA769" i="23" s="1"/>
  <c r="AC769" i="23" s="1"/>
  <c r="AB769" i="23" s="1"/>
  <c r="R770" i="23"/>
  <c r="AA770" i="23" s="1"/>
  <c r="AC770" i="23" s="1"/>
  <c r="AB770" i="23" s="1"/>
  <c r="R771" i="23"/>
  <c r="AA771" i="23" s="1"/>
  <c r="AC771" i="23" s="1"/>
  <c r="AB771" i="23" s="1"/>
  <c r="R772" i="23"/>
  <c r="AA772" i="23" s="1"/>
  <c r="AC772" i="23" s="1"/>
  <c r="AB772" i="23" s="1"/>
  <c r="R773" i="23"/>
  <c r="AA773" i="23" s="1"/>
  <c r="AC773" i="23" s="1"/>
  <c r="AB773" i="23" s="1"/>
  <c r="R774" i="23"/>
  <c r="AA774" i="23" s="1"/>
  <c r="AC774" i="23" s="1"/>
  <c r="AB774" i="23" s="1"/>
  <c r="R775" i="23"/>
  <c r="AA775" i="23" s="1"/>
  <c r="AC775" i="23" s="1"/>
  <c r="AB775" i="23" s="1"/>
  <c r="R776" i="23"/>
  <c r="AA776" i="23" s="1"/>
  <c r="AC776" i="23" s="1"/>
  <c r="AB776" i="23" s="1"/>
  <c r="R777" i="23"/>
  <c r="AA777" i="23" s="1"/>
  <c r="AC777" i="23" s="1"/>
  <c r="AB777" i="23" s="1"/>
  <c r="R778" i="23"/>
  <c r="AA778" i="23" s="1"/>
  <c r="AC778" i="23" s="1"/>
  <c r="AB778" i="23" s="1"/>
  <c r="R779" i="23"/>
  <c r="AA779" i="23" s="1"/>
  <c r="AC779" i="23" s="1"/>
  <c r="AB779" i="23" s="1"/>
  <c r="R780" i="23"/>
  <c r="AA780" i="23" s="1"/>
  <c r="AC780" i="23" s="1"/>
  <c r="AB780" i="23" s="1"/>
  <c r="R781" i="23"/>
  <c r="AA781" i="23" s="1"/>
  <c r="AC781" i="23" s="1"/>
  <c r="AB781" i="23" s="1"/>
  <c r="R782" i="23"/>
  <c r="AA782" i="23" s="1"/>
  <c r="AC782" i="23" s="1"/>
  <c r="AB782" i="23" s="1"/>
  <c r="R783" i="23"/>
  <c r="AA783" i="23" s="1"/>
  <c r="AC783" i="23" s="1"/>
  <c r="AB783" i="23" s="1"/>
  <c r="R784" i="23"/>
  <c r="AA784" i="23" s="1"/>
  <c r="AC784" i="23" s="1"/>
  <c r="AB784" i="23" s="1"/>
  <c r="R785" i="23"/>
  <c r="AA785" i="23" s="1"/>
  <c r="AC785" i="23" s="1"/>
  <c r="AB785" i="23" s="1"/>
  <c r="R786" i="23"/>
  <c r="AA786" i="23" s="1"/>
  <c r="AC786" i="23" s="1"/>
  <c r="AB786" i="23" s="1"/>
  <c r="R787" i="23"/>
  <c r="AA787" i="23" s="1"/>
  <c r="AC787" i="23" s="1"/>
  <c r="AB787" i="23" s="1"/>
  <c r="R788" i="23"/>
  <c r="AA788" i="23" s="1"/>
  <c r="AC788" i="23" s="1"/>
  <c r="AB788" i="23" s="1"/>
  <c r="R789" i="23"/>
  <c r="AA789" i="23" s="1"/>
  <c r="AC789" i="23" s="1"/>
  <c r="AB789" i="23" s="1"/>
  <c r="R790" i="23"/>
  <c r="AA790" i="23" s="1"/>
  <c r="AC790" i="23" s="1"/>
  <c r="AB790" i="23" s="1"/>
  <c r="R791" i="23"/>
  <c r="AA791" i="23" s="1"/>
  <c r="AC791" i="23" s="1"/>
  <c r="AB791" i="23" s="1"/>
  <c r="R792" i="23"/>
  <c r="AA792" i="23" s="1"/>
  <c r="AC792" i="23" s="1"/>
  <c r="AB792" i="23" s="1"/>
  <c r="R793" i="23"/>
  <c r="AA793" i="23" s="1"/>
  <c r="AC793" i="23" s="1"/>
  <c r="AB793" i="23" s="1"/>
  <c r="R794" i="23"/>
  <c r="AA794" i="23" s="1"/>
  <c r="AC794" i="23" s="1"/>
  <c r="AB794" i="23" s="1"/>
  <c r="R795" i="23"/>
  <c r="AA795" i="23" s="1"/>
  <c r="AC795" i="23" s="1"/>
  <c r="AB795" i="23" s="1"/>
  <c r="R796" i="23"/>
  <c r="AA796" i="23" s="1"/>
  <c r="AC796" i="23" s="1"/>
  <c r="AB796" i="23" s="1"/>
  <c r="R797" i="23"/>
  <c r="AA797" i="23" s="1"/>
  <c r="AC797" i="23" s="1"/>
  <c r="AB797" i="23" s="1"/>
  <c r="R798" i="23"/>
  <c r="AA798" i="23" s="1"/>
  <c r="AC798" i="23" s="1"/>
  <c r="AB798" i="23" s="1"/>
  <c r="R799" i="23"/>
  <c r="AA799" i="23" s="1"/>
  <c r="AC799" i="23" s="1"/>
  <c r="AB799" i="23" s="1"/>
  <c r="R800" i="23"/>
  <c r="AA800" i="23" s="1"/>
  <c r="AC800" i="23" s="1"/>
  <c r="AB800" i="23" s="1"/>
  <c r="R801" i="23"/>
  <c r="AA801" i="23" s="1"/>
  <c r="AC801" i="23" s="1"/>
  <c r="AB801" i="23" s="1"/>
  <c r="R802" i="23"/>
  <c r="AA802" i="23" s="1"/>
  <c r="AC802" i="23" s="1"/>
  <c r="AB802" i="23" s="1"/>
  <c r="R803" i="23"/>
  <c r="AA803" i="23" s="1"/>
  <c r="AC803" i="23" s="1"/>
  <c r="AB803" i="23" s="1"/>
  <c r="R804" i="23"/>
  <c r="AA804" i="23" s="1"/>
  <c r="AC804" i="23" s="1"/>
  <c r="AB804" i="23" s="1"/>
  <c r="R805" i="23"/>
  <c r="AA805" i="23" s="1"/>
  <c r="AC805" i="23" s="1"/>
  <c r="AB805" i="23" s="1"/>
  <c r="R806" i="23"/>
  <c r="AA806" i="23" s="1"/>
  <c r="AC806" i="23" s="1"/>
  <c r="AB806" i="23" s="1"/>
  <c r="R807" i="23"/>
  <c r="AA807" i="23" s="1"/>
  <c r="AC807" i="23" s="1"/>
  <c r="AB807" i="23" s="1"/>
  <c r="R808" i="23"/>
  <c r="AA808" i="23" s="1"/>
  <c r="AC808" i="23" s="1"/>
  <c r="AB808" i="23" s="1"/>
  <c r="R809" i="23"/>
  <c r="AA809" i="23" s="1"/>
  <c r="AC809" i="23" s="1"/>
  <c r="AB809" i="23" s="1"/>
  <c r="R810" i="23"/>
  <c r="AA810" i="23" s="1"/>
  <c r="AC810" i="23" s="1"/>
  <c r="AB810" i="23" s="1"/>
  <c r="R811" i="23"/>
  <c r="AA811" i="23" s="1"/>
  <c r="AC811" i="23" s="1"/>
  <c r="AB811" i="23" s="1"/>
  <c r="R812" i="23"/>
  <c r="AA812" i="23" s="1"/>
  <c r="AC812" i="23" s="1"/>
  <c r="AB812" i="23" s="1"/>
  <c r="R813" i="23"/>
  <c r="AA813" i="23" s="1"/>
  <c r="AC813" i="23" s="1"/>
  <c r="AB813" i="23" s="1"/>
  <c r="R814" i="23"/>
  <c r="AA814" i="23" s="1"/>
  <c r="AC814" i="23" s="1"/>
  <c r="AB814" i="23" s="1"/>
  <c r="R815" i="23"/>
  <c r="AA815" i="23" s="1"/>
  <c r="AC815" i="23" s="1"/>
  <c r="AB815" i="23" s="1"/>
  <c r="R816" i="23"/>
  <c r="AA816" i="23" s="1"/>
  <c r="AC816" i="23" s="1"/>
  <c r="AB816" i="23" s="1"/>
  <c r="R817" i="23"/>
  <c r="AA817" i="23" s="1"/>
  <c r="AC817" i="23" s="1"/>
  <c r="AB817" i="23" s="1"/>
  <c r="R818" i="23"/>
  <c r="AA818" i="23" s="1"/>
  <c r="AC818" i="23" s="1"/>
  <c r="AB818" i="23" s="1"/>
  <c r="R819" i="23"/>
  <c r="AA819" i="23" s="1"/>
  <c r="AC819" i="23" s="1"/>
  <c r="AB819" i="23" s="1"/>
  <c r="R820" i="23"/>
  <c r="AA820" i="23" s="1"/>
  <c r="AC820" i="23" s="1"/>
  <c r="AB820" i="23" s="1"/>
  <c r="R821" i="23"/>
  <c r="AA821" i="23" s="1"/>
  <c r="AC821" i="23" s="1"/>
  <c r="AB821" i="23" s="1"/>
  <c r="R822" i="23"/>
  <c r="AA822" i="23" s="1"/>
  <c r="AC822" i="23" s="1"/>
  <c r="AB822" i="23" s="1"/>
  <c r="R823" i="23"/>
  <c r="AA823" i="23" s="1"/>
  <c r="AC823" i="23" s="1"/>
  <c r="AB823" i="23" s="1"/>
  <c r="R824" i="23"/>
  <c r="AA824" i="23" s="1"/>
  <c r="AC824" i="23" s="1"/>
  <c r="AB824" i="23" s="1"/>
  <c r="R825" i="23"/>
  <c r="AA825" i="23" s="1"/>
  <c r="AC825" i="23" s="1"/>
  <c r="AB825" i="23" s="1"/>
  <c r="R826" i="23"/>
  <c r="AA826" i="23" s="1"/>
  <c r="AC826" i="23" s="1"/>
  <c r="AB826" i="23" s="1"/>
  <c r="R827" i="23"/>
  <c r="AA827" i="23" s="1"/>
  <c r="AC827" i="23" s="1"/>
  <c r="AB827" i="23" s="1"/>
  <c r="R828" i="23"/>
  <c r="AA828" i="23" s="1"/>
  <c r="AC828" i="23" s="1"/>
  <c r="AB828" i="23" s="1"/>
  <c r="R829" i="23"/>
  <c r="AA829" i="23" s="1"/>
  <c r="AC829" i="23" s="1"/>
  <c r="AB829" i="23" s="1"/>
  <c r="R830" i="23"/>
  <c r="AA830" i="23" s="1"/>
  <c r="AC830" i="23" s="1"/>
  <c r="AB830" i="23" s="1"/>
  <c r="R831" i="23"/>
  <c r="AA831" i="23" s="1"/>
  <c r="AC831" i="23" s="1"/>
  <c r="AB831" i="23" s="1"/>
  <c r="R832" i="23"/>
  <c r="AA832" i="23" s="1"/>
  <c r="AC832" i="23" s="1"/>
  <c r="AB832" i="23" s="1"/>
  <c r="R833" i="23"/>
  <c r="AA833" i="23" s="1"/>
  <c r="AC833" i="23" s="1"/>
  <c r="AB833" i="23" s="1"/>
  <c r="R834" i="23"/>
  <c r="AA834" i="23" s="1"/>
  <c r="AC834" i="23" s="1"/>
  <c r="AB834" i="23" s="1"/>
  <c r="R835" i="23"/>
  <c r="AA835" i="23" s="1"/>
  <c r="AC835" i="23" s="1"/>
  <c r="AB835" i="23" s="1"/>
  <c r="R836" i="23"/>
  <c r="AA836" i="23" s="1"/>
  <c r="AC836" i="23" s="1"/>
  <c r="AB836" i="23" s="1"/>
  <c r="R837" i="23"/>
  <c r="AA837" i="23" s="1"/>
  <c r="AC837" i="23" s="1"/>
  <c r="AB837" i="23" s="1"/>
  <c r="R838" i="23"/>
  <c r="AA838" i="23" s="1"/>
  <c r="AC838" i="23" s="1"/>
  <c r="AB838" i="23" s="1"/>
  <c r="R839" i="23"/>
  <c r="AA839" i="23" s="1"/>
  <c r="AC839" i="23" s="1"/>
  <c r="AB839" i="23" s="1"/>
  <c r="R840" i="23"/>
  <c r="AA840" i="23" s="1"/>
  <c r="AC840" i="23" s="1"/>
  <c r="AB840" i="23" s="1"/>
  <c r="R841" i="23"/>
  <c r="AA841" i="23" s="1"/>
  <c r="AC841" i="23" s="1"/>
  <c r="AB841" i="23" s="1"/>
  <c r="R842" i="23"/>
  <c r="AA842" i="23" s="1"/>
  <c r="AC842" i="23" s="1"/>
  <c r="AB842" i="23" s="1"/>
  <c r="R843" i="23"/>
  <c r="AA843" i="23" s="1"/>
  <c r="AC843" i="23" s="1"/>
  <c r="AB843" i="23" s="1"/>
  <c r="R844" i="23"/>
  <c r="AA844" i="23" s="1"/>
  <c r="AC844" i="23" s="1"/>
  <c r="AB844" i="23" s="1"/>
  <c r="R845" i="23"/>
  <c r="AA845" i="23" s="1"/>
  <c r="AC845" i="23" s="1"/>
  <c r="AB845" i="23" s="1"/>
  <c r="R846" i="23"/>
  <c r="AA846" i="23" s="1"/>
  <c r="AC846" i="23" s="1"/>
  <c r="AB846" i="23" s="1"/>
  <c r="R847" i="23"/>
  <c r="AA847" i="23" s="1"/>
  <c r="AC847" i="23" s="1"/>
  <c r="AB847" i="23" s="1"/>
  <c r="R848" i="23"/>
  <c r="AA848" i="23" s="1"/>
  <c r="AC848" i="23" s="1"/>
  <c r="AB848" i="23" s="1"/>
  <c r="R849" i="23"/>
  <c r="AA849" i="23" s="1"/>
  <c r="AC849" i="23" s="1"/>
  <c r="AB849" i="23" s="1"/>
  <c r="R850" i="23"/>
  <c r="AA850" i="23" s="1"/>
  <c r="AC850" i="23" s="1"/>
  <c r="AB850" i="23" s="1"/>
  <c r="R851" i="23"/>
  <c r="AA851" i="23" s="1"/>
  <c r="AC851" i="23" s="1"/>
  <c r="AB851" i="23" s="1"/>
  <c r="R852" i="23"/>
  <c r="AA852" i="23" s="1"/>
  <c r="AC852" i="23" s="1"/>
  <c r="AB852" i="23" s="1"/>
  <c r="R853" i="23"/>
  <c r="AA853" i="23" s="1"/>
  <c r="AC853" i="23" s="1"/>
  <c r="AB853" i="23" s="1"/>
  <c r="R854" i="23"/>
  <c r="AA854" i="23" s="1"/>
  <c r="AC854" i="23" s="1"/>
  <c r="AB854" i="23" s="1"/>
  <c r="R855" i="23"/>
  <c r="AA855" i="23" s="1"/>
  <c r="AC855" i="23" s="1"/>
  <c r="AB855" i="23" s="1"/>
  <c r="R856" i="23"/>
  <c r="AA856" i="23" s="1"/>
  <c r="AC856" i="23" s="1"/>
  <c r="AB856" i="23" s="1"/>
  <c r="R857" i="23"/>
  <c r="AA857" i="23" s="1"/>
  <c r="AC857" i="23" s="1"/>
  <c r="AB857" i="23" s="1"/>
  <c r="R858" i="23"/>
  <c r="AA858" i="23" s="1"/>
  <c r="AC858" i="23" s="1"/>
  <c r="AB858" i="23" s="1"/>
  <c r="R859" i="23"/>
  <c r="AA859" i="23" s="1"/>
  <c r="AC859" i="23" s="1"/>
  <c r="AB859" i="23" s="1"/>
  <c r="R860" i="23"/>
  <c r="AA860" i="23" s="1"/>
  <c r="AC860" i="23" s="1"/>
  <c r="AB860" i="23" s="1"/>
  <c r="R861" i="23"/>
  <c r="AA861" i="23" s="1"/>
  <c r="AC861" i="23" s="1"/>
  <c r="AB861" i="23" s="1"/>
  <c r="R862" i="23"/>
  <c r="AA862" i="23" s="1"/>
  <c r="AC862" i="23" s="1"/>
  <c r="AB862" i="23" s="1"/>
  <c r="R863" i="23"/>
  <c r="AA863" i="23" s="1"/>
  <c r="AC863" i="23" s="1"/>
  <c r="AB863" i="23" s="1"/>
  <c r="R864" i="23"/>
  <c r="AA864" i="23" s="1"/>
  <c r="AC864" i="23" s="1"/>
  <c r="AB864" i="23" s="1"/>
  <c r="R865" i="23"/>
  <c r="AA865" i="23" s="1"/>
  <c r="AC865" i="23" s="1"/>
  <c r="AB865" i="23" s="1"/>
  <c r="R866" i="23"/>
  <c r="AA866" i="23" s="1"/>
  <c r="AC866" i="23" s="1"/>
  <c r="AB866" i="23" s="1"/>
  <c r="R867" i="23"/>
  <c r="AA867" i="23" s="1"/>
  <c r="AC867" i="23" s="1"/>
  <c r="AB867" i="23" s="1"/>
  <c r="R868" i="23"/>
  <c r="AA868" i="23" s="1"/>
  <c r="AC868" i="23" s="1"/>
  <c r="AB868" i="23" s="1"/>
  <c r="R869" i="23"/>
  <c r="AA869" i="23" s="1"/>
  <c r="AC869" i="23" s="1"/>
  <c r="AB869" i="23" s="1"/>
  <c r="R870" i="23"/>
  <c r="AA870" i="23" s="1"/>
  <c r="AC870" i="23" s="1"/>
  <c r="AB870" i="23" s="1"/>
  <c r="R871" i="23"/>
  <c r="AA871" i="23" s="1"/>
  <c r="AC871" i="23" s="1"/>
  <c r="AB871" i="23" s="1"/>
  <c r="R872" i="23"/>
  <c r="AA872" i="23" s="1"/>
  <c r="AC872" i="23" s="1"/>
  <c r="AB872" i="23" s="1"/>
  <c r="R873" i="23"/>
  <c r="AA873" i="23" s="1"/>
  <c r="AC873" i="23" s="1"/>
  <c r="AB873" i="23" s="1"/>
  <c r="R874" i="23"/>
  <c r="AA874" i="23" s="1"/>
  <c r="AC874" i="23" s="1"/>
  <c r="AB874" i="23" s="1"/>
  <c r="R875" i="23"/>
  <c r="AA875" i="23" s="1"/>
  <c r="AC875" i="23" s="1"/>
  <c r="AB875" i="23" s="1"/>
  <c r="R876" i="23"/>
  <c r="AA876" i="23" s="1"/>
  <c r="AC876" i="23" s="1"/>
  <c r="AB876" i="23" s="1"/>
  <c r="R877" i="23"/>
  <c r="AA877" i="23" s="1"/>
  <c r="AC877" i="23" s="1"/>
  <c r="AB877" i="23" s="1"/>
  <c r="R878" i="23"/>
  <c r="AA878" i="23" s="1"/>
  <c r="AC878" i="23" s="1"/>
  <c r="AB878" i="23" s="1"/>
  <c r="R879" i="23"/>
  <c r="AA879" i="23" s="1"/>
  <c r="AC879" i="23" s="1"/>
  <c r="AB879" i="23" s="1"/>
  <c r="R880" i="23"/>
  <c r="AA880" i="23" s="1"/>
  <c r="AC880" i="23" s="1"/>
  <c r="AB880" i="23" s="1"/>
  <c r="R881" i="23"/>
  <c r="AA881" i="23" s="1"/>
  <c r="AC881" i="23" s="1"/>
  <c r="AB881" i="23" s="1"/>
  <c r="R882" i="23"/>
  <c r="AA882" i="23" s="1"/>
  <c r="AC882" i="23" s="1"/>
  <c r="AB882" i="23" s="1"/>
  <c r="R883" i="23"/>
  <c r="AA883" i="23" s="1"/>
  <c r="AC883" i="23" s="1"/>
  <c r="AB883" i="23" s="1"/>
  <c r="R884" i="23"/>
  <c r="AA884" i="23" s="1"/>
  <c r="AC884" i="23" s="1"/>
  <c r="AB884" i="23" s="1"/>
  <c r="R885" i="23"/>
  <c r="AA885" i="23" s="1"/>
  <c r="AC885" i="23" s="1"/>
  <c r="AB885" i="23" s="1"/>
  <c r="R886" i="23"/>
  <c r="AA886" i="23" s="1"/>
  <c r="AC886" i="23" s="1"/>
  <c r="AB886" i="23" s="1"/>
  <c r="R887" i="23"/>
  <c r="AA887" i="23" s="1"/>
  <c r="AC887" i="23" s="1"/>
  <c r="AB887" i="23" s="1"/>
  <c r="R888" i="23"/>
  <c r="AA888" i="23" s="1"/>
  <c r="AC888" i="23" s="1"/>
  <c r="AB888" i="23" s="1"/>
  <c r="R889" i="23"/>
  <c r="AA889" i="23" s="1"/>
  <c r="AC889" i="23" s="1"/>
  <c r="AB889" i="23" s="1"/>
  <c r="R890" i="23"/>
  <c r="AA890" i="23" s="1"/>
  <c r="AC890" i="23" s="1"/>
  <c r="AB890" i="23" s="1"/>
  <c r="R891" i="23"/>
  <c r="AA891" i="23" s="1"/>
  <c r="AC891" i="23" s="1"/>
  <c r="AB891" i="23" s="1"/>
  <c r="R892" i="23"/>
  <c r="AA892" i="23" s="1"/>
  <c r="AC892" i="23" s="1"/>
  <c r="AB892" i="23" s="1"/>
  <c r="R893" i="23"/>
  <c r="AA893" i="23" s="1"/>
  <c r="AC893" i="23" s="1"/>
  <c r="AB893" i="23" s="1"/>
  <c r="R894" i="23"/>
  <c r="AA894" i="23" s="1"/>
  <c r="AC894" i="23" s="1"/>
  <c r="AB894" i="23" s="1"/>
  <c r="R895" i="23"/>
  <c r="AA895" i="23" s="1"/>
  <c r="AC895" i="23" s="1"/>
  <c r="AB895" i="23" s="1"/>
  <c r="R896" i="23"/>
  <c r="AA896" i="23" s="1"/>
  <c r="AC896" i="23" s="1"/>
  <c r="AB896" i="23" s="1"/>
  <c r="R897" i="23"/>
  <c r="AA897" i="23" s="1"/>
  <c r="AC897" i="23" s="1"/>
  <c r="AB897" i="23" s="1"/>
  <c r="R898" i="23"/>
  <c r="AA898" i="23" s="1"/>
  <c r="AC898" i="23" s="1"/>
  <c r="AB898" i="23" s="1"/>
  <c r="R899" i="23"/>
  <c r="AA899" i="23" s="1"/>
  <c r="AC899" i="23" s="1"/>
  <c r="AB899" i="23" s="1"/>
  <c r="R900" i="23"/>
  <c r="AA900" i="23" s="1"/>
  <c r="AC900" i="23" s="1"/>
  <c r="AB900" i="23" s="1"/>
  <c r="R901" i="23"/>
  <c r="AA901" i="23" s="1"/>
  <c r="AC901" i="23" s="1"/>
  <c r="AB901" i="23" s="1"/>
  <c r="R902" i="23"/>
  <c r="AA902" i="23" s="1"/>
  <c r="AC902" i="23" s="1"/>
  <c r="AB902" i="23" s="1"/>
  <c r="R903" i="23"/>
  <c r="AA903" i="23" s="1"/>
  <c r="AC903" i="23" s="1"/>
  <c r="AB903" i="23" s="1"/>
  <c r="R904" i="23"/>
  <c r="AA904" i="23" s="1"/>
  <c r="AC904" i="23" s="1"/>
  <c r="AB904" i="23" s="1"/>
  <c r="R905" i="23"/>
  <c r="AA905" i="23" s="1"/>
  <c r="AC905" i="23" s="1"/>
  <c r="AB905" i="23" s="1"/>
  <c r="R906" i="23"/>
  <c r="AA906" i="23" s="1"/>
  <c r="AC906" i="23" s="1"/>
  <c r="AB906" i="23" s="1"/>
  <c r="R907" i="23"/>
  <c r="AA907" i="23" s="1"/>
  <c r="AC907" i="23" s="1"/>
  <c r="AB907" i="23" s="1"/>
  <c r="R908" i="23"/>
  <c r="AA908" i="23" s="1"/>
  <c r="AC908" i="23" s="1"/>
  <c r="AB908" i="23" s="1"/>
  <c r="R909" i="23"/>
  <c r="AA909" i="23" s="1"/>
  <c r="AC909" i="23" s="1"/>
  <c r="AB909" i="23" s="1"/>
  <c r="R910" i="23"/>
  <c r="AA910" i="23" s="1"/>
  <c r="AC910" i="23" s="1"/>
  <c r="AB910" i="23" s="1"/>
  <c r="R911" i="23"/>
  <c r="AA911" i="23" s="1"/>
  <c r="AC911" i="23" s="1"/>
  <c r="AB911" i="23" s="1"/>
  <c r="R912" i="23"/>
  <c r="AA912" i="23" s="1"/>
  <c r="AC912" i="23" s="1"/>
  <c r="AB912" i="23" s="1"/>
  <c r="R913" i="23"/>
  <c r="AA913" i="23" s="1"/>
  <c r="AC913" i="23" s="1"/>
  <c r="AB913" i="23" s="1"/>
  <c r="R914" i="23"/>
  <c r="AA914" i="23" s="1"/>
  <c r="AC914" i="23" s="1"/>
  <c r="AB914" i="23" s="1"/>
  <c r="R915" i="23"/>
  <c r="AA915" i="23" s="1"/>
  <c r="AC915" i="23" s="1"/>
  <c r="AB915" i="23" s="1"/>
  <c r="R916" i="23"/>
  <c r="AA916" i="23" s="1"/>
  <c r="AC916" i="23" s="1"/>
  <c r="AB916" i="23" s="1"/>
  <c r="R917" i="23"/>
  <c r="AA917" i="23" s="1"/>
  <c r="AC917" i="23" s="1"/>
  <c r="AB917" i="23" s="1"/>
  <c r="R918" i="23"/>
  <c r="AA918" i="23" s="1"/>
  <c r="AC918" i="23" s="1"/>
  <c r="AB918" i="23" s="1"/>
  <c r="R919" i="23"/>
  <c r="AA919" i="23" s="1"/>
  <c r="AC919" i="23" s="1"/>
  <c r="AB919" i="23" s="1"/>
  <c r="R920" i="23"/>
  <c r="AA920" i="23" s="1"/>
  <c r="AC920" i="23" s="1"/>
  <c r="AB920" i="23" s="1"/>
  <c r="R921" i="23"/>
  <c r="AA921" i="23" s="1"/>
  <c r="AC921" i="23" s="1"/>
  <c r="AB921" i="23" s="1"/>
  <c r="R922" i="23"/>
  <c r="AA922" i="23" s="1"/>
  <c r="AC922" i="23" s="1"/>
  <c r="AB922" i="23" s="1"/>
  <c r="R923" i="23"/>
  <c r="AA923" i="23" s="1"/>
  <c r="AC923" i="23" s="1"/>
  <c r="AB923" i="23" s="1"/>
  <c r="R924" i="23"/>
  <c r="AA924" i="23" s="1"/>
  <c r="AC924" i="23" s="1"/>
  <c r="AB924" i="23" s="1"/>
  <c r="R925" i="23"/>
  <c r="AA925" i="23" s="1"/>
  <c r="AC925" i="23" s="1"/>
  <c r="AB925" i="23" s="1"/>
  <c r="R926" i="23"/>
  <c r="AA926" i="23" s="1"/>
  <c r="AC926" i="23" s="1"/>
  <c r="AB926" i="23" s="1"/>
  <c r="R927" i="23"/>
  <c r="AA927" i="23" s="1"/>
  <c r="AC927" i="23" s="1"/>
  <c r="AB927" i="23" s="1"/>
  <c r="R928" i="23"/>
  <c r="AA928" i="23" s="1"/>
  <c r="AC928" i="23" s="1"/>
  <c r="AB928" i="23" s="1"/>
  <c r="R929" i="23"/>
  <c r="AA929" i="23" s="1"/>
  <c r="AC929" i="23" s="1"/>
  <c r="AB929" i="23" s="1"/>
  <c r="R930" i="23"/>
  <c r="AA930" i="23" s="1"/>
  <c r="AC930" i="23" s="1"/>
  <c r="AB930" i="23" s="1"/>
  <c r="R931" i="23"/>
  <c r="AA931" i="23" s="1"/>
  <c r="AC931" i="23" s="1"/>
  <c r="AB931" i="23" s="1"/>
  <c r="R932" i="23"/>
  <c r="AA932" i="23" s="1"/>
  <c r="AC932" i="23" s="1"/>
  <c r="AB932" i="23" s="1"/>
  <c r="R933" i="23"/>
  <c r="AA933" i="23" s="1"/>
  <c r="AC933" i="23" s="1"/>
  <c r="AB933" i="23" s="1"/>
  <c r="R934" i="23"/>
  <c r="AA934" i="23" s="1"/>
  <c r="AC934" i="23" s="1"/>
  <c r="AB934" i="23" s="1"/>
  <c r="R935" i="23"/>
  <c r="AA935" i="23" s="1"/>
  <c r="AC935" i="23" s="1"/>
  <c r="AB935" i="23" s="1"/>
  <c r="R936" i="23"/>
  <c r="AA936" i="23" s="1"/>
  <c r="AC936" i="23" s="1"/>
  <c r="AB936" i="23" s="1"/>
  <c r="R937" i="23"/>
  <c r="AA937" i="23" s="1"/>
  <c r="AC937" i="23" s="1"/>
  <c r="AB937" i="23" s="1"/>
  <c r="R938" i="23"/>
  <c r="AA938" i="23" s="1"/>
  <c r="AC938" i="23" s="1"/>
  <c r="AB938" i="23" s="1"/>
  <c r="R939" i="23"/>
  <c r="AA939" i="23" s="1"/>
  <c r="AC939" i="23" s="1"/>
  <c r="AB939" i="23" s="1"/>
  <c r="R940" i="23"/>
  <c r="AA940" i="23" s="1"/>
  <c r="AC940" i="23" s="1"/>
  <c r="AB940" i="23" s="1"/>
  <c r="R941" i="23"/>
  <c r="AA941" i="23" s="1"/>
  <c r="AC941" i="23" s="1"/>
  <c r="AB941" i="23" s="1"/>
  <c r="R942" i="23"/>
  <c r="AA942" i="23" s="1"/>
  <c r="AC942" i="23" s="1"/>
  <c r="AB942" i="23" s="1"/>
  <c r="R943" i="23"/>
  <c r="AA943" i="23" s="1"/>
  <c r="AC943" i="23" s="1"/>
  <c r="AB943" i="23" s="1"/>
  <c r="R944" i="23"/>
  <c r="AA944" i="23" s="1"/>
  <c r="AC944" i="23" s="1"/>
  <c r="AB944" i="23" s="1"/>
  <c r="R945" i="23"/>
  <c r="AA945" i="23" s="1"/>
  <c r="AC945" i="23" s="1"/>
  <c r="AB945" i="23" s="1"/>
  <c r="R946" i="23"/>
  <c r="AA946" i="23" s="1"/>
  <c r="AC946" i="23" s="1"/>
  <c r="AB946" i="23" s="1"/>
  <c r="R947" i="23"/>
  <c r="AA947" i="23" s="1"/>
  <c r="AC947" i="23" s="1"/>
  <c r="AB947" i="23" s="1"/>
  <c r="R948" i="23"/>
  <c r="AA948" i="23" s="1"/>
  <c r="AC948" i="23" s="1"/>
  <c r="AB948" i="23" s="1"/>
  <c r="R949" i="23"/>
  <c r="AA949" i="23" s="1"/>
  <c r="AC949" i="23" s="1"/>
  <c r="AB949" i="23" s="1"/>
  <c r="R950" i="23"/>
  <c r="AA950" i="23" s="1"/>
  <c r="AC950" i="23" s="1"/>
  <c r="AB950" i="23" s="1"/>
  <c r="R951" i="23"/>
  <c r="AA951" i="23" s="1"/>
  <c r="AC951" i="23" s="1"/>
  <c r="AB951" i="23" s="1"/>
  <c r="R952" i="23"/>
  <c r="AA952" i="23" s="1"/>
  <c r="AC952" i="23" s="1"/>
  <c r="AB952" i="23" s="1"/>
  <c r="R953" i="23"/>
  <c r="AA953" i="23" s="1"/>
  <c r="AC953" i="23" s="1"/>
  <c r="AB953" i="23" s="1"/>
  <c r="R954" i="23"/>
  <c r="AA954" i="23" s="1"/>
  <c r="AC954" i="23" s="1"/>
  <c r="AB954" i="23" s="1"/>
  <c r="R955" i="23"/>
  <c r="AA955" i="23" s="1"/>
  <c r="AC955" i="23" s="1"/>
  <c r="AB955" i="23" s="1"/>
  <c r="R956" i="23"/>
  <c r="AA956" i="23" s="1"/>
  <c r="AC956" i="23" s="1"/>
  <c r="AB956" i="23" s="1"/>
  <c r="R957" i="23"/>
  <c r="AA957" i="23" s="1"/>
  <c r="AC957" i="23" s="1"/>
  <c r="AB957" i="23" s="1"/>
  <c r="R958" i="23"/>
  <c r="AA958" i="23" s="1"/>
  <c r="AC958" i="23" s="1"/>
  <c r="AB958" i="23" s="1"/>
  <c r="R959" i="23"/>
  <c r="AA959" i="23" s="1"/>
  <c r="AC959" i="23" s="1"/>
  <c r="AB959" i="23" s="1"/>
  <c r="R960" i="23"/>
  <c r="AA960" i="23" s="1"/>
  <c r="AC960" i="23" s="1"/>
  <c r="AB960" i="23" s="1"/>
  <c r="R961" i="23"/>
  <c r="AA961" i="23" s="1"/>
  <c r="AC961" i="23" s="1"/>
  <c r="AB961" i="23" s="1"/>
  <c r="R962" i="23"/>
  <c r="AA962" i="23" s="1"/>
  <c r="AC962" i="23" s="1"/>
  <c r="AB962" i="23" s="1"/>
  <c r="R963" i="23"/>
  <c r="AA963" i="23" s="1"/>
  <c r="AC963" i="23" s="1"/>
  <c r="AB963" i="23" s="1"/>
  <c r="R964" i="23"/>
  <c r="AA964" i="23" s="1"/>
  <c r="AC964" i="23" s="1"/>
  <c r="AB964" i="23" s="1"/>
  <c r="R965" i="23"/>
  <c r="AA965" i="23" s="1"/>
  <c r="AC965" i="23" s="1"/>
  <c r="AB965" i="23" s="1"/>
  <c r="R966" i="23"/>
  <c r="AA966" i="23" s="1"/>
  <c r="AC966" i="23" s="1"/>
  <c r="AB966" i="23" s="1"/>
  <c r="R967" i="23"/>
  <c r="AA967" i="23" s="1"/>
  <c r="AC967" i="23" s="1"/>
  <c r="AB967" i="23" s="1"/>
  <c r="R968" i="23"/>
  <c r="AA968" i="23" s="1"/>
  <c r="AC968" i="23" s="1"/>
  <c r="AB968" i="23" s="1"/>
  <c r="R969" i="23"/>
  <c r="AA969" i="23" s="1"/>
  <c r="AC969" i="23" s="1"/>
  <c r="AB969" i="23" s="1"/>
  <c r="R970" i="23"/>
  <c r="AA970" i="23" s="1"/>
  <c r="AC970" i="23" s="1"/>
  <c r="AB970" i="23" s="1"/>
  <c r="R971" i="23"/>
  <c r="AA971" i="23" s="1"/>
  <c r="AC971" i="23" s="1"/>
  <c r="AB971" i="23" s="1"/>
  <c r="R972" i="23"/>
  <c r="AA972" i="23" s="1"/>
  <c r="AC972" i="23" s="1"/>
  <c r="AB972" i="23" s="1"/>
  <c r="R973" i="23"/>
  <c r="AA973" i="23" s="1"/>
  <c r="AC973" i="23" s="1"/>
  <c r="AB973" i="23" s="1"/>
  <c r="R974" i="23"/>
  <c r="AA974" i="23" s="1"/>
  <c r="AC974" i="23" s="1"/>
  <c r="AB974" i="23" s="1"/>
  <c r="R975" i="23"/>
  <c r="AA975" i="23" s="1"/>
  <c r="AC975" i="23" s="1"/>
  <c r="AB975" i="23" s="1"/>
  <c r="R976" i="23"/>
  <c r="AA976" i="23" s="1"/>
  <c r="AC976" i="23" s="1"/>
  <c r="AB976" i="23" s="1"/>
  <c r="R977" i="23"/>
  <c r="AA977" i="23" s="1"/>
  <c r="AC977" i="23" s="1"/>
  <c r="AB977" i="23" s="1"/>
  <c r="R978" i="23"/>
  <c r="AA978" i="23" s="1"/>
  <c r="AC978" i="23" s="1"/>
  <c r="AB978" i="23" s="1"/>
  <c r="R979" i="23"/>
  <c r="AA979" i="23" s="1"/>
  <c r="AC979" i="23" s="1"/>
  <c r="AB979" i="23" s="1"/>
  <c r="R980" i="23"/>
  <c r="AA980" i="23" s="1"/>
  <c r="AC980" i="23" s="1"/>
  <c r="AB980" i="23" s="1"/>
  <c r="R981" i="23"/>
  <c r="AA981" i="23" s="1"/>
  <c r="AC981" i="23" s="1"/>
  <c r="AB981" i="23" s="1"/>
  <c r="R982" i="23"/>
  <c r="AA982" i="23" s="1"/>
  <c r="AC982" i="23" s="1"/>
  <c r="AB982" i="23" s="1"/>
  <c r="R983" i="23"/>
  <c r="AA983" i="23" s="1"/>
  <c r="AC983" i="23" s="1"/>
  <c r="AB983" i="23" s="1"/>
  <c r="R984" i="23"/>
  <c r="AA984" i="23" s="1"/>
  <c r="AC984" i="23" s="1"/>
  <c r="AB984" i="23" s="1"/>
  <c r="R985" i="23"/>
  <c r="AA985" i="23" s="1"/>
  <c r="AC985" i="23" s="1"/>
  <c r="AB985" i="23" s="1"/>
  <c r="R986" i="23"/>
  <c r="AA986" i="23" s="1"/>
  <c r="AC986" i="23" s="1"/>
  <c r="AB986" i="23" s="1"/>
  <c r="R987" i="23"/>
  <c r="AA987" i="23" s="1"/>
  <c r="AC987" i="23" s="1"/>
  <c r="AB987" i="23" s="1"/>
  <c r="R988" i="23"/>
  <c r="AA988" i="23" s="1"/>
  <c r="AC988" i="23" s="1"/>
  <c r="AB988" i="23" s="1"/>
  <c r="R989" i="23"/>
  <c r="AA989" i="23" s="1"/>
  <c r="AC989" i="23" s="1"/>
  <c r="AB989" i="23" s="1"/>
  <c r="R990" i="23"/>
  <c r="AA990" i="23" s="1"/>
  <c r="AC990" i="23" s="1"/>
  <c r="AB990" i="23" s="1"/>
  <c r="R991" i="23"/>
  <c r="AA991" i="23" s="1"/>
  <c r="AC991" i="23" s="1"/>
  <c r="AB991" i="23" s="1"/>
  <c r="R992" i="23"/>
  <c r="AA992" i="23" s="1"/>
  <c r="AC992" i="23" s="1"/>
  <c r="AB992" i="23" s="1"/>
  <c r="R993" i="23"/>
  <c r="AA993" i="23" s="1"/>
  <c r="AC993" i="23" s="1"/>
  <c r="AB993" i="23" s="1"/>
  <c r="R994" i="23"/>
  <c r="AA994" i="23" s="1"/>
  <c r="AC994" i="23" s="1"/>
  <c r="AB994" i="23" s="1"/>
  <c r="R995" i="23"/>
  <c r="AA995" i="23" s="1"/>
  <c r="AC995" i="23" s="1"/>
  <c r="AB995" i="23" s="1"/>
  <c r="R996" i="23"/>
  <c r="AA996" i="23" s="1"/>
  <c r="AC996" i="23" s="1"/>
  <c r="AB996" i="23" s="1"/>
  <c r="R997" i="23"/>
  <c r="AA997" i="23" s="1"/>
  <c r="AC997" i="23" s="1"/>
  <c r="AB997" i="23" s="1"/>
  <c r="R998" i="23"/>
  <c r="AA998" i="23" s="1"/>
  <c r="AC998" i="23" s="1"/>
  <c r="AB998" i="23" s="1"/>
  <c r="R999" i="23"/>
  <c r="AA999" i="23" s="1"/>
  <c r="AC999" i="23" s="1"/>
  <c r="AB999" i="23" s="1"/>
  <c r="R1000" i="23"/>
  <c r="AA1000" i="23" s="1"/>
  <c r="AC1000" i="23" s="1"/>
  <c r="AB1000" i="23" s="1"/>
  <c r="R1001" i="23"/>
  <c r="AA1001" i="23" s="1"/>
  <c r="AC1001" i="23" s="1"/>
  <c r="AB1001" i="23" s="1"/>
  <c r="R1002" i="23"/>
  <c r="AA1002" i="23" s="1"/>
  <c r="AC1002" i="23" s="1"/>
  <c r="AB1002" i="23" s="1"/>
  <c r="S415" i="23"/>
  <c r="S416" i="23"/>
  <c r="S417" i="23"/>
  <c r="S418" i="23"/>
  <c r="S419" i="23"/>
  <c r="S420" i="23"/>
  <c r="S421" i="23"/>
  <c r="S422" i="23"/>
  <c r="S423" i="23"/>
  <c r="S424" i="23"/>
  <c r="S425" i="23"/>
  <c r="S426" i="23"/>
  <c r="S427" i="23"/>
  <c r="S428" i="23"/>
  <c r="S429" i="23"/>
  <c r="S430" i="23"/>
  <c r="S431" i="23"/>
  <c r="S432" i="23"/>
  <c r="S433" i="23"/>
  <c r="S434" i="23"/>
  <c r="S435" i="23"/>
  <c r="S436" i="23"/>
  <c r="S437" i="23"/>
  <c r="S438" i="23"/>
  <c r="S439" i="23"/>
  <c r="S440" i="23"/>
  <c r="S441" i="23"/>
  <c r="S442" i="23"/>
  <c r="S443" i="23"/>
  <c r="S444" i="23"/>
  <c r="S445" i="23"/>
  <c r="S446" i="23"/>
  <c r="S447" i="23"/>
  <c r="S448" i="23"/>
  <c r="S449" i="23"/>
  <c r="S450" i="23"/>
  <c r="S451" i="23"/>
  <c r="S452" i="23"/>
  <c r="S453" i="23"/>
  <c r="S454" i="23"/>
  <c r="S455" i="23"/>
  <c r="S456" i="23"/>
  <c r="S457" i="23"/>
  <c r="S458" i="23"/>
  <c r="S459" i="23"/>
  <c r="S460" i="23"/>
  <c r="S461" i="23"/>
  <c r="S462" i="23"/>
  <c r="S463" i="23"/>
  <c r="S464" i="23"/>
  <c r="S465" i="23"/>
  <c r="S466" i="23"/>
  <c r="S467" i="23"/>
  <c r="S468" i="23"/>
  <c r="S469" i="23"/>
  <c r="S470" i="23"/>
  <c r="S471" i="23"/>
  <c r="S472" i="23"/>
  <c r="S473" i="23"/>
  <c r="S474" i="23"/>
  <c r="S475" i="23"/>
  <c r="S476" i="23"/>
  <c r="S477" i="23"/>
  <c r="S478" i="23"/>
  <c r="S479" i="23"/>
  <c r="S480" i="23"/>
  <c r="S481" i="23"/>
  <c r="S482" i="23"/>
  <c r="S483" i="23"/>
  <c r="S484" i="23"/>
  <c r="S485" i="23"/>
  <c r="S486" i="23"/>
  <c r="S487" i="23"/>
  <c r="S488" i="23"/>
  <c r="S489" i="23"/>
  <c r="S490" i="23"/>
  <c r="S491" i="23"/>
  <c r="S492" i="23"/>
  <c r="S493" i="23"/>
  <c r="S494" i="23"/>
  <c r="S495" i="23"/>
  <c r="S496" i="23"/>
  <c r="S497" i="23"/>
  <c r="S498" i="23"/>
  <c r="S499" i="23"/>
  <c r="S500" i="23"/>
  <c r="S501" i="23"/>
  <c r="S502" i="23"/>
  <c r="S503" i="23"/>
  <c r="S504" i="23"/>
  <c r="S505" i="23"/>
  <c r="S506" i="23"/>
  <c r="S507" i="23"/>
  <c r="S508" i="23"/>
  <c r="S509" i="23"/>
  <c r="S510" i="23"/>
  <c r="S511" i="23"/>
  <c r="S512" i="23"/>
  <c r="S513" i="23"/>
  <c r="S514" i="23"/>
  <c r="S515" i="23"/>
  <c r="S516" i="23"/>
  <c r="S517" i="23"/>
  <c r="S518" i="23"/>
  <c r="S519" i="23"/>
  <c r="S520" i="23"/>
  <c r="S521" i="23"/>
  <c r="S522" i="23"/>
  <c r="S523" i="23"/>
  <c r="S524" i="23"/>
  <c r="S525" i="23"/>
  <c r="S526" i="23"/>
  <c r="S527" i="23"/>
  <c r="S528" i="23"/>
  <c r="S529" i="23"/>
  <c r="S530" i="23"/>
  <c r="S531" i="23"/>
  <c r="S532" i="23"/>
  <c r="S533" i="23"/>
  <c r="S534" i="23"/>
  <c r="S535" i="23"/>
  <c r="S536" i="23"/>
  <c r="S537" i="23"/>
  <c r="S538" i="23"/>
  <c r="S539" i="23"/>
  <c r="S540" i="23"/>
  <c r="S541" i="23"/>
  <c r="S542" i="23"/>
  <c r="S543" i="23"/>
  <c r="S544" i="23"/>
  <c r="S545" i="23"/>
  <c r="S546" i="23"/>
  <c r="S547" i="23"/>
  <c r="S548" i="23"/>
  <c r="S549" i="23"/>
  <c r="S550" i="23"/>
  <c r="S551" i="23"/>
  <c r="S552" i="23"/>
  <c r="S553" i="23"/>
  <c r="S554" i="23"/>
  <c r="S555" i="23"/>
  <c r="S556" i="23"/>
  <c r="S557" i="23"/>
  <c r="S558" i="23"/>
  <c r="S559" i="23"/>
  <c r="S560" i="23"/>
  <c r="S561" i="23"/>
  <c r="S562" i="23"/>
  <c r="S563" i="23"/>
  <c r="S564" i="23"/>
  <c r="S565" i="23"/>
  <c r="S566" i="23"/>
  <c r="S567" i="23"/>
  <c r="S568" i="23"/>
  <c r="S569" i="23"/>
  <c r="S570" i="23"/>
  <c r="S571" i="23"/>
  <c r="S572" i="23"/>
  <c r="S573" i="23"/>
  <c r="S574" i="23"/>
  <c r="S575" i="23"/>
  <c r="S576" i="23"/>
  <c r="S577" i="23"/>
  <c r="S578" i="23"/>
  <c r="S579" i="23"/>
  <c r="S580" i="23"/>
  <c r="S581" i="23"/>
  <c r="S582" i="23"/>
  <c r="S583" i="23"/>
  <c r="S584" i="23"/>
  <c r="S585" i="23"/>
  <c r="S586" i="23"/>
  <c r="S587" i="23"/>
  <c r="S588" i="23"/>
  <c r="S589" i="23"/>
  <c r="S590" i="23"/>
  <c r="S591" i="23"/>
  <c r="S592" i="23"/>
  <c r="S593" i="23"/>
  <c r="S594" i="23"/>
  <c r="S595" i="23"/>
  <c r="S596" i="23"/>
  <c r="S597" i="23"/>
  <c r="S598" i="23"/>
  <c r="S599" i="23"/>
  <c r="S600" i="23"/>
  <c r="S601" i="23"/>
  <c r="S602" i="23"/>
  <c r="S603" i="23"/>
  <c r="S604" i="23"/>
  <c r="S605" i="23"/>
  <c r="S606" i="23"/>
  <c r="S607" i="23"/>
  <c r="S608" i="23"/>
  <c r="S609" i="23"/>
  <c r="S610" i="23"/>
  <c r="S611" i="23"/>
  <c r="S612" i="23"/>
  <c r="S613" i="23"/>
  <c r="S614" i="23"/>
  <c r="S615" i="23"/>
  <c r="S616" i="23"/>
  <c r="S617" i="23"/>
  <c r="S618" i="23"/>
  <c r="S619" i="23"/>
  <c r="S620" i="23"/>
  <c r="S621" i="23"/>
  <c r="S622" i="23"/>
  <c r="S623" i="23"/>
  <c r="S624" i="23"/>
  <c r="S625" i="23"/>
  <c r="S626" i="23"/>
  <c r="S627" i="23"/>
  <c r="S628" i="23"/>
  <c r="S629" i="23"/>
  <c r="S630" i="23"/>
  <c r="S631" i="23"/>
  <c r="S632" i="23"/>
  <c r="S633" i="23"/>
  <c r="S634" i="23"/>
  <c r="S635" i="23"/>
  <c r="S636" i="23"/>
  <c r="S637" i="23"/>
  <c r="S638" i="23"/>
  <c r="S639" i="23"/>
  <c r="S640" i="23"/>
  <c r="S641" i="23"/>
  <c r="S642" i="23"/>
  <c r="S643" i="23"/>
  <c r="S644" i="23"/>
  <c r="S645" i="23"/>
  <c r="S646" i="23"/>
  <c r="S647" i="23"/>
  <c r="S648" i="23"/>
  <c r="S649" i="23"/>
  <c r="S650" i="23"/>
  <c r="S651" i="23"/>
  <c r="S652" i="23"/>
  <c r="S653" i="23"/>
  <c r="S654" i="23"/>
  <c r="S655" i="23"/>
  <c r="S656" i="23"/>
  <c r="S657" i="23"/>
  <c r="S658" i="23"/>
  <c r="S659" i="23"/>
  <c r="S660" i="23"/>
  <c r="S661" i="23"/>
  <c r="S662" i="23"/>
  <c r="S663" i="23"/>
  <c r="S664" i="23"/>
  <c r="S665" i="23"/>
  <c r="S666" i="23"/>
  <c r="S667" i="23"/>
  <c r="S668" i="23"/>
  <c r="S669" i="23"/>
  <c r="S670" i="23"/>
  <c r="S671" i="23"/>
  <c r="S672" i="23"/>
  <c r="S673" i="23"/>
  <c r="S674" i="23"/>
  <c r="S675" i="23"/>
  <c r="S676" i="23"/>
  <c r="S677" i="23"/>
  <c r="S678" i="23"/>
  <c r="S679" i="23"/>
  <c r="S680" i="23"/>
  <c r="S681" i="23"/>
  <c r="S682" i="23"/>
  <c r="S683" i="23"/>
  <c r="S684" i="23"/>
  <c r="S685" i="23"/>
  <c r="S686" i="23"/>
  <c r="S687" i="23"/>
  <c r="S688" i="23"/>
  <c r="S689" i="23"/>
  <c r="S690" i="23"/>
  <c r="S691" i="23"/>
  <c r="S692" i="23"/>
  <c r="S693" i="23"/>
  <c r="S694" i="23"/>
  <c r="S695" i="23"/>
  <c r="S696" i="23"/>
  <c r="S697" i="23"/>
  <c r="S698" i="23"/>
  <c r="S699" i="23"/>
  <c r="S700" i="23"/>
  <c r="S701" i="23"/>
  <c r="S702" i="23"/>
  <c r="S703" i="23"/>
  <c r="S704" i="23"/>
  <c r="S705" i="23"/>
  <c r="S706" i="23"/>
  <c r="S707" i="23"/>
  <c r="S708" i="23"/>
  <c r="S709" i="23"/>
  <c r="S710" i="23"/>
  <c r="S711" i="23"/>
  <c r="S712" i="23"/>
  <c r="S713" i="23"/>
  <c r="S714" i="23"/>
  <c r="S715" i="23"/>
  <c r="S716" i="23"/>
  <c r="S717" i="23"/>
  <c r="S718" i="23"/>
  <c r="S719" i="23"/>
  <c r="S720" i="23"/>
  <c r="S721" i="23"/>
  <c r="S722" i="23"/>
  <c r="S723" i="23"/>
  <c r="S724" i="23"/>
  <c r="S725" i="23"/>
  <c r="S726" i="23"/>
  <c r="S727" i="23"/>
  <c r="S728" i="23"/>
  <c r="S729" i="23"/>
  <c r="S730" i="23"/>
  <c r="S731" i="23"/>
  <c r="S732" i="23"/>
  <c r="S733" i="23"/>
  <c r="S734" i="23"/>
  <c r="S735" i="23"/>
  <c r="S736" i="23"/>
  <c r="S737" i="23"/>
  <c r="S738" i="23"/>
  <c r="S739" i="23"/>
  <c r="S740" i="23"/>
  <c r="S741" i="23"/>
  <c r="S742" i="23"/>
  <c r="S743" i="23"/>
  <c r="S744" i="23"/>
  <c r="S745" i="23"/>
  <c r="S746" i="23"/>
  <c r="S747" i="23"/>
  <c r="S748" i="23"/>
  <c r="S749" i="23"/>
  <c r="S750" i="23"/>
  <c r="S751" i="23"/>
  <c r="S752" i="23"/>
  <c r="S753" i="23"/>
  <c r="S754" i="23"/>
  <c r="S755" i="23"/>
  <c r="S756" i="23"/>
  <c r="S757" i="23"/>
  <c r="S758" i="23"/>
  <c r="S759" i="23"/>
  <c r="S760" i="23"/>
  <c r="S761" i="23"/>
  <c r="S762" i="23"/>
  <c r="S763" i="23"/>
  <c r="S764" i="23"/>
  <c r="S765" i="23"/>
  <c r="S766" i="23"/>
  <c r="S767" i="23"/>
  <c r="S768" i="23"/>
  <c r="S769" i="23"/>
  <c r="S770" i="23"/>
  <c r="S771" i="23"/>
  <c r="S772" i="23"/>
  <c r="S773" i="23"/>
  <c r="S774" i="23"/>
  <c r="S775" i="23"/>
  <c r="S776" i="23"/>
  <c r="S777" i="23"/>
  <c r="S778" i="23"/>
  <c r="S779" i="23"/>
  <c r="S780" i="23"/>
  <c r="S781" i="23"/>
  <c r="S782" i="23"/>
  <c r="S783" i="23"/>
  <c r="S784" i="23"/>
  <c r="S785" i="23"/>
  <c r="S786" i="23"/>
  <c r="S787" i="23"/>
  <c r="S788" i="23"/>
  <c r="S789" i="23"/>
  <c r="S790" i="23"/>
  <c r="S791" i="23"/>
  <c r="S792" i="23"/>
  <c r="S793" i="23"/>
  <c r="S794" i="23"/>
  <c r="S795" i="23"/>
  <c r="S796" i="23"/>
  <c r="S797" i="23"/>
  <c r="S798" i="23"/>
  <c r="S799" i="23"/>
  <c r="S800" i="23"/>
  <c r="S801" i="23"/>
  <c r="S802" i="23"/>
  <c r="S803" i="23"/>
  <c r="S804" i="23"/>
  <c r="S805" i="23"/>
  <c r="S806" i="23"/>
  <c r="S807" i="23"/>
  <c r="S808" i="23"/>
  <c r="S809" i="23"/>
  <c r="S810" i="23"/>
  <c r="S811" i="23"/>
  <c r="S812" i="23"/>
  <c r="S813" i="23"/>
  <c r="S814" i="23"/>
  <c r="S815" i="23"/>
  <c r="S816" i="23"/>
  <c r="S817" i="23"/>
  <c r="S818" i="23"/>
  <c r="S819" i="23"/>
  <c r="S820" i="23"/>
  <c r="S821" i="23"/>
  <c r="S822" i="23"/>
  <c r="S823" i="23"/>
  <c r="S824" i="23"/>
  <c r="S825" i="23"/>
  <c r="S826" i="23"/>
  <c r="S827" i="23"/>
  <c r="S828" i="23"/>
  <c r="S829" i="23"/>
  <c r="S830" i="23"/>
  <c r="S831" i="23"/>
  <c r="S832" i="23"/>
  <c r="S833" i="23"/>
  <c r="S834" i="23"/>
  <c r="S835" i="23"/>
  <c r="S836" i="23"/>
  <c r="S837" i="23"/>
  <c r="S838" i="23"/>
  <c r="S839" i="23"/>
  <c r="S840" i="23"/>
  <c r="S841" i="23"/>
  <c r="S842" i="23"/>
  <c r="S843" i="23"/>
  <c r="S844" i="23"/>
  <c r="S845" i="23"/>
  <c r="S846" i="23"/>
  <c r="S847" i="23"/>
  <c r="S848" i="23"/>
  <c r="S849" i="23"/>
  <c r="S850" i="23"/>
  <c r="S851" i="23"/>
  <c r="S852" i="23"/>
  <c r="S853" i="23"/>
  <c r="S854" i="23"/>
  <c r="S855" i="23"/>
  <c r="S856" i="23"/>
  <c r="S857" i="23"/>
  <c r="S858" i="23"/>
  <c r="S859" i="23"/>
  <c r="S860" i="23"/>
  <c r="S861" i="23"/>
  <c r="S862" i="23"/>
  <c r="S863" i="23"/>
  <c r="S864" i="23"/>
  <c r="S865" i="23"/>
  <c r="S866" i="23"/>
  <c r="S867" i="23"/>
  <c r="S868" i="23"/>
  <c r="S869" i="23"/>
  <c r="S870" i="23"/>
  <c r="S871" i="23"/>
  <c r="S872" i="23"/>
  <c r="S873" i="23"/>
  <c r="S874" i="23"/>
  <c r="S875" i="23"/>
  <c r="S876" i="23"/>
  <c r="S877" i="23"/>
  <c r="S878" i="23"/>
  <c r="S879" i="23"/>
  <c r="S880" i="23"/>
  <c r="S881" i="23"/>
  <c r="S882" i="23"/>
  <c r="S883" i="23"/>
  <c r="S884" i="23"/>
  <c r="S885" i="23"/>
  <c r="S886" i="23"/>
  <c r="S887" i="23"/>
  <c r="S888" i="23"/>
  <c r="S889" i="23"/>
  <c r="S890" i="23"/>
  <c r="S891" i="23"/>
  <c r="S892" i="23"/>
  <c r="S893" i="23"/>
  <c r="S894" i="23"/>
  <c r="S895" i="23"/>
  <c r="S896" i="23"/>
  <c r="S897" i="23"/>
  <c r="S898" i="23"/>
  <c r="S899" i="23"/>
  <c r="S900" i="23"/>
  <c r="S901" i="23"/>
  <c r="S902" i="23"/>
  <c r="S903" i="23"/>
  <c r="S904" i="23"/>
  <c r="S905" i="23"/>
  <c r="S906" i="23"/>
  <c r="S907" i="23"/>
  <c r="S908" i="23"/>
  <c r="S909" i="23"/>
  <c r="S910" i="23"/>
  <c r="S911" i="23"/>
  <c r="S912" i="23"/>
  <c r="S913" i="23"/>
  <c r="S914" i="23"/>
  <c r="S915" i="23"/>
  <c r="S916" i="23"/>
  <c r="S917" i="23"/>
  <c r="S918" i="23"/>
  <c r="S919" i="23"/>
  <c r="S920" i="23"/>
  <c r="S921" i="23"/>
  <c r="S922" i="23"/>
  <c r="S923" i="23"/>
  <c r="S924" i="23"/>
  <c r="S925" i="23"/>
  <c r="S926" i="23"/>
  <c r="S927" i="23"/>
  <c r="S928" i="23"/>
  <c r="S929" i="23"/>
  <c r="S930" i="23"/>
  <c r="S931" i="23"/>
  <c r="S932" i="23"/>
  <c r="S933" i="23"/>
  <c r="S934" i="23"/>
  <c r="S935" i="23"/>
  <c r="S936" i="23"/>
  <c r="S937" i="23"/>
  <c r="S938" i="23"/>
  <c r="S939" i="23"/>
  <c r="S940" i="23"/>
  <c r="S941" i="23"/>
  <c r="S942" i="23"/>
  <c r="S943" i="23"/>
  <c r="S944" i="23"/>
  <c r="S945" i="23"/>
  <c r="S946" i="23"/>
  <c r="S947" i="23"/>
  <c r="S948" i="23"/>
  <c r="S949" i="23"/>
  <c r="S950" i="23"/>
  <c r="S951" i="23"/>
  <c r="S952" i="23"/>
  <c r="S953" i="23"/>
  <c r="S954" i="23"/>
  <c r="S955" i="23"/>
  <c r="S956" i="23"/>
  <c r="S957" i="23"/>
  <c r="S958" i="23"/>
  <c r="S959" i="23"/>
  <c r="S960" i="23"/>
  <c r="S961" i="23"/>
  <c r="S962" i="23"/>
  <c r="S963" i="23"/>
  <c r="S964" i="23"/>
  <c r="S965" i="23"/>
  <c r="S966" i="23"/>
  <c r="S967" i="23"/>
  <c r="S968" i="23"/>
  <c r="S969" i="23"/>
  <c r="S970" i="23"/>
  <c r="S971" i="23"/>
  <c r="S972" i="23"/>
  <c r="S973" i="23"/>
  <c r="S974" i="23"/>
  <c r="S975" i="23"/>
  <c r="S976" i="23"/>
  <c r="S977" i="23"/>
  <c r="S978" i="23"/>
  <c r="S979" i="23"/>
  <c r="S980" i="23"/>
  <c r="S981" i="23"/>
  <c r="S982" i="23"/>
  <c r="S983" i="23"/>
  <c r="S984" i="23"/>
  <c r="S985" i="23"/>
  <c r="S986" i="23"/>
  <c r="S987" i="23"/>
  <c r="S988" i="23"/>
  <c r="S989" i="23"/>
  <c r="S990" i="23"/>
  <c r="S991" i="23"/>
  <c r="S992" i="23"/>
  <c r="S993" i="23"/>
  <c r="S994" i="23"/>
  <c r="S995" i="23"/>
  <c r="S996" i="23"/>
  <c r="S997" i="23"/>
  <c r="S998" i="23"/>
  <c r="S999" i="23"/>
  <c r="S1000" i="23"/>
  <c r="S1001" i="23"/>
  <c r="S1002" i="23"/>
  <c r="B65" i="29" l="1"/>
  <c r="B58" i="29"/>
  <c r="AB415" i="23"/>
  <c r="B6" i="27"/>
  <c r="B8" i="27"/>
  <c r="B10" i="27"/>
  <c r="B5" i="27"/>
  <c r="B7" i="27"/>
  <c r="C70" i="29"/>
  <c r="C69" i="29"/>
  <c r="C71" i="29"/>
  <c r="C62" i="29"/>
  <c r="C63" i="29"/>
  <c r="C64" i="29"/>
  <c r="C52" i="29"/>
  <c r="C56" i="29"/>
  <c r="C53" i="29"/>
  <c r="C54" i="29"/>
  <c r="C55" i="29"/>
  <c r="D50" i="29"/>
  <c r="D49" i="29"/>
  <c r="C51" i="29"/>
  <c r="C57" i="29" l="1"/>
  <c r="B13" i="27"/>
  <c r="B14" i="27"/>
  <c r="C65" i="29"/>
  <c r="D69" i="29"/>
  <c r="D71" i="29"/>
  <c r="D70" i="29"/>
  <c r="C58" i="29"/>
  <c r="D62" i="29"/>
  <c r="D64" i="29"/>
  <c r="D63" i="29"/>
  <c r="D52" i="29"/>
  <c r="D56" i="29"/>
  <c r="D53" i="29"/>
  <c r="D55" i="29"/>
  <c r="D54" i="29"/>
  <c r="D68" i="29"/>
  <c r="D61" i="29"/>
  <c r="E49" i="29"/>
  <c r="D51" i="29"/>
  <c r="E50" i="29"/>
  <c r="B34" i="27"/>
  <c r="D57" i="29" l="1"/>
  <c r="B53" i="27"/>
  <c r="B36" i="27"/>
  <c r="B48" i="27"/>
  <c r="B47" i="27"/>
  <c r="B40" i="27"/>
  <c r="B39" i="27"/>
  <c r="B55" i="27"/>
  <c r="B54" i="27"/>
  <c r="B37" i="27"/>
  <c r="B46" i="27"/>
  <c r="B38" i="27"/>
  <c r="D65" i="29"/>
  <c r="E69" i="29"/>
  <c r="E70" i="29"/>
  <c r="E71" i="29"/>
  <c r="E62" i="29"/>
  <c r="E63" i="29"/>
  <c r="E64" i="29"/>
  <c r="D58" i="29"/>
  <c r="E55" i="29"/>
  <c r="E52" i="29"/>
  <c r="E56" i="29"/>
  <c r="E53" i="29"/>
  <c r="E54" i="29"/>
  <c r="F49" i="29"/>
  <c r="E51" i="29"/>
  <c r="F50" i="29"/>
  <c r="E61" i="29"/>
  <c r="E68" i="29"/>
  <c r="B35" i="27"/>
  <c r="C33" i="27"/>
  <c r="C34" i="27"/>
  <c r="C39" i="27" l="1"/>
  <c r="C40" i="27"/>
  <c r="C38" i="27"/>
  <c r="C37" i="27"/>
  <c r="C36" i="27"/>
  <c r="C46" i="27"/>
  <c r="C48" i="27"/>
  <c r="C47" i="27"/>
  <c r="C55" i="27"/>
  <c r="C53" i="27"/>
  <c r="C54" i="27"/>
  <c r="E57" i="29"/>
  <c r="B49" i="27"/>
  <c r="E65" i="29"/>
  <c r="F69" i="29"/>
  <c r="F70" i="29"/>
  <c r="F71" i="29"/>
  <c r="E58" i="29"/>
  <c r="F62" i="29"/>
  <c r="F64" i="29"/>
  <c r="F63" i="29"/>
  <c r="F55" i="29"/>
  <c r="F52" i="29"/>
  <c r="F56" i="29"/>
  <c r="F54" i="29"/>
  <c r="F53" i="29"/>
  <c r="B42" i="27"/>
  <c r="F51" i="29"/>
  <c r="G50" i="29"/>
  <c r="G49" i="29"/>
  <c r="F61" i="29"/>
  <c r="F68" i="29"/>
  <c r="C45" i="27"/>
  <c r="C52" i="27"/>
  <c r="C35" i="27"/>
  <c r="D33" i="27"/>
  <c r="D34" i="27"/>
  <c r="D40" i="27" l="1"/>
  <c r="D36" i="27"/>
  <c r="D39" i="27"/>
  <c r="D38" i="27"/>
  <c r="D37" i="27"/>
  <c r="D47" i="27"/>
  <c r="D46" i="27"/>
  <c r="D48" i="27"/>
  <c r="D54" i="27"/>
  <c r="D53" i="27"/>
  <c r="D55" i="27"/>
  <c r="F57" i="29"/>
  <c r="C41" i="27"/>
  <c r="G71" i="29"/>
  <c r="G69" i="29"/>
  <c r="G70" i="29"/>
  <c r="F58" i="29"/>
  <c r="F65" i="29"/>
  <c r="G64" i="29"/>
  <c r="G62" i="29"/>
  <c r="G63" i="29"/>
  <c r="G54" i="29"/>
  <c r="G55" i="29"/>
  <c r="G52" i="29"/>
  <c r="G56" i="29"/>
  <c r="G53" i="29"/>
  <c r="C49" i="27"/>
  <c r="C42" i="27"/>
  <c r="G61" i="29"/>
  <c r="G68" i="29"/>
  <c r="G51" i="29"/>
  <c r="H50" i="29"/>
  <c r="H49" i="29"/>
  <c r="D45" i="27"/>
  <c r="D52" i="27"/>
  <c r="D35" i="27"/>
  <c r="E33" i="27"/>
  <c r="E34" i="27"/>
  <c r="E36" i="27" l="1"/>
  <c r="E38" i="27"/>
  <c r="E40" i="27"/>
  <c r="E39" i="27"/>
  <c r="E37" i="27"/>
  <c r="E48" i="27"/>
  <c r="E47" i="27"/>
  <c r="E46" i="27"/>
  <c r="E53" i="27"/>
  <c r="E54" i="27"/>
  <c r="E55" i="27"/>
  <c r="G57" i="29"/>
  <c r="D41" i="27"/>
  <c r="G65" i="29"/>
  <c r="G58" i="29"/>
  <c r="H71" i="29"/>
  <c r="H69" i="29"/>
  <c r="H70" i="29"/>
  <c r="H64" i="29"/>
  <c r="H62" i="29"/>
  <c r="H63" i="29"/>
  <c r="H54" i="29"/>
  <c r="H52" i="29"/>
  <c r="H55" i="29"/>
  <c r="H53" i="29"/>
  <c r="H56" i="29"/>
  <c r="D49" i="27"/>
  <c r="D42" i="27"/>
  <c r="H61" i="29"/>
  <c r="H68" i="29"/>
  <c r="H51" i="29"/>
  <c r="I50" i="29"/>
  <c r="I49" i="29"/>
  <c r="E45" i="27"/>
  <c r="E52" i="27"/>
  <c r="E35" i="27"/>
  <c r="F34" i="27"/>
  <c r="F33" i="27"/>
  <c r="F37" i="27" l="1"/>
  <c r="F36" i="27"/>
  <c r="F38" i="27"/>
  <c r="F40" i="27"/>
  <c r="F39" i="27"/>
  <c r="F48" i="27"/>
  <c r="F47" i="27"/>
  <c r="F46" i="27"/>
  <c r="F54" i="27"/>
  <c r="F53" i="27"/>
  <c r="F55" i="27"/>
  <c r="H57" i="29"/>
  <c r="E41" i="27"/>
  <c r="H65" i="29"/>
  <c r="H58" i="29"/>
  <c r="I71" i="29"/>
  <c r="I69" i="29"/>
  <c r="I70" i="29"/>
  <c r="I63" i="29"/>
  <c r="I64" i="29"/>
  <c r="I62" i="29"/>
  <c r="I53" i="29"/>
  <c r="I54" i="29"/>
  <c r="I55" i="29"/>
  <c r="I52" i="29"/>
  <c r="I56" i="29"/>
  <c r="E49" i="27"/>
  <c r="E42" i="27"/>
  <c r="I61" i="29"/>
  <c r="I68" i="29"/>
  <c r="J50" i="29"/>
  <c r="J49" i="29"/>
  <c r="I51" i="29"/>
  <c r="F45" i="27"/>
  <c r="F52" i="27"/>
  <c r="F35" i="27"/>
  <c r="G33" i="27"/>
  <c r="G34" i="27"/>
  <c r="I57" i="29" l="1"/>
  <c r="G38" i="27"/>
  <c r="G40" i="27"/>
  <c r="G39" i="27"/>
  <c r="G37" i="27"/>
  <c r="G36" i="27"/>
  <c r="G48" i="27"/>
  <c r="G47" i="27"/>
  <c r="G46" i="27"/>
  <c r="G55" i="27"/>
  <c r="G54" i="27"/>
  <c r="G53" i="27"/>
  <c r="F41" i="27"/>
  <c r="I65" i="29"/>
  <c r="J70" i="29"/>
  <c r="J71" i="29"/>
  <c r="J69" i="29"/>
  <c r="I58" i="29"/>
  <c r="J63" i="29"/>
  <c r="J64" i="29"/>
  <c r="J62" i="29"/>
  <c r="J53" i="29"/>
  <c r="J54" i="29"/>
  <c r="J52" i="29"/>
  <c r="J56" i="29"/>
  <c r="J55" i="29"/>
  <c r="F49" i="27"/>
  <c r="F42" i="27"/>
  <c r="K50" i="29"/>
  <c r="K49" i="29"/>
  <c r="J51" i="29"/>
  <c r="J61" i="29"/>
  <c r="J68" i="29"/>
  <c r="G45" i="27"/>
  <c r="G52" i="27"/>
  <c r="G35" i="27"/>
  <c r="H33" i="27"/>
  <c r="H34" i="27"/>
  <c r="H39" i="27" l="1"/>
  <c r="H38" i="27"/>
  <c r="H36" i="27"/>
  <c r="H37" i="27"/>
  <c r="H40" i="27"/>
  <c r="H48" i="27"/>
  <c r="H47" i="27"/>
  <c r="H46" i="27"/>
  <c r="H53" i="27"/>
  <c r="H55" i="27"/>
  <c r="H54" i="27"/>
  <c r="J57" i="29"/>
  <c r="G41" i="27"/>
  <c r="J65" i="29"/>
  <c r="K69" i="29"/>
  <c r="K70" i="29"/>
  <c r="K71" i="29"/>
  <c r="K62" i="29"/>
  <c r="K63" i="29"/>
  <c r="K64" i="29"/>
  <c r="J58" i="29"/>
  <c r="K52" i="29"/>
  <c r="K56" i="29"/>
  <c r="K53" i="29"/>
  <c r="K54" i="29"/>
  <c r="K55" i="29"/>
  <c r="G49" i="27"/>
  <c r="G42" i="27"/>
  <c r="K68" i="29"/>
  <c r="K61" i="29"/>
  <c r="L49" i="29"/>
  <c r="L50" i="29"/>
  <c r="K51" i="29"/>
  <c r="H45" i="27"/>
  <c r="H52" i="27"/>
  <c r="H35" i="27"/>
  <c r="I33" i="27"/>
  <c r="I34" i="27"/>
  <c r="I40" i="27" l="1"/>
  <c r="I39" i="27"/>
  <c r="I38" i="27"/>
  <c r="I37" i="27"/>
  <c r="I36" i="27"/>
  <c r="I48" i="27"/>
  <c r="I47" i="27"/>
  <c r="I46" i="27"/>
  <c r="I54" i="27"/>
  <c r="I55" i="27"/>
  <c r="I53" i="27"/>
  <c r="K57" i="29"/>
  <c r="H41" i="27"/>
  <c r="K65" i="29"/>
  <c r="L69" i="29"/>
  <c r="L71" i="29"/>
  <c r="L70" i="29"/>
  <c r="L62" i="29"/>
  <c r="L63" i="29"/>
  <c r="L64" i="29"/>
  <c r="K58" i="29"/>
  <c r="L52" i="29"/>
  <c r="L56" i="29"/>
  <c r="L53" i="29"/>
  <c r="L55" i="29"/>
  <c r="L54" i="29"/>
  <c r="H49" i="27"/>
  <c r="H42" i="27"/>
  <c r="L68" i="29"/>
  <c r="L61" i="29"/>
  <c r="M49" i="29"/>
  <c r="L51" i="29"/>
  <c r="M50" i="29"/>
  <c r="I45" i="27"/>
  <c r="I52" i="27"/>
  <c r="I35" i="27"/>
  <c r="J34" i="27"/>
  <c r="J33" i="27"/>
  <c r="J40" i="27" l="1"/>
  <c r="J38" i="27"/>
  <c r="J39" i="27"/>
  <c r="J37" i="27"/>
  <c r="J36" i="27"/>
  <c r="J48" i="27"/>
  <c r="J47" i="27"/>
  <c r="J46" i="27"/>
  <c r="J55" i="27"/>
  <c r="J54" i="27"/>
  <c r="J53" i="27"/>
  <c r="L57" i="29"/>
  <c r="I41" i="27"/>
  <c r="L65" i="29"/>
  <c r="L58" i="29"/>
  <c r="M69" i="29"/>
  <c r="M70" i="29"/>
  <c r="M71" i="29"/>
  <c r="M62" i="29"/>
  <c r="M63" i="29"/>
  <c r="M64" i="29"/>
  <c r="M55" i="29"/>
  <c r="M52" i="29"/>
  <c r="M56" i="29"/>
  <c r="M53" i="29"/>
  <c r="M54" i="29"/>
  <c r="I49" i="27"/>
  <c r="I42" i="27"/>
  <c r="N49" i="29"/>
  <c r="M51" i="29"/>
  <c r="N50" i="29"/>
  <c r="M61" i="29"/>
  <c r="M68" i="29"/>
  <c r="J45" i="27"/>
  <c r="J52" i="27"/>
  <c r="J35" i="27"/>
  <c r="K34" i="27"/>
  <c r="K33" i="27"/>
  <c r="K36" i="27" l="1"/>
  <c r="K40" i="27"/>
  <c r="K39" i="27"/>
  <c r="K38" i="27"/>
  <c r="K37" i="27"/>
  <c r="K46" i="27"/>
  <c r="K48" i="27"/>
  <c r="K47" i="27"/>
  <c r="K55" i="27"/>
  <c r="K54" i="27"/>
  <c r="K53" i="27"/>
  <c r="M57" i="29"/>
  <c r="J41" i="27"/>
  <c r="M58" i="29"/>
  <c r="M65" i="29"/>
  <c r="N70" i="29"/>
  <c r="N69" i="29"/>
  <c r="N71" i="29"/>
  <c r="N64" i="29"/>
  <c r="N62" i="29"/>
  <c r="N63" i="29"/>
  <c r="N55" i="29"/>
  <c r="N52" i="29"/>
  <c r="N56" i="29"/>
  <c r="N54" i="29"/>
  <c r="N53" i="29"/>
  <c r="J49" i="27"/>
  <c r="J42" i="27"/>
  <c r="O49" i="29"/>
  <c r="N51" i="29"/>
  <c r="O50" i="29"/>
  <c r="N61" i="29"/>
  <c r="N68" i="29"/>
  <c r="K45" i="27"/>
  <c r="K52" i="27"/>
  <c r="K35" i="27"/>
  <c r="L33" i="27"/>
  <c r="L34" i="27"/>
  <c r="L40" i="27" l="1"/>
  <c r="L37" i="27"/>
  <c r="L39" i="27"/>
  <c r="L38" i="27"/>
  <c r="L36" i="27"/>
  <c r="L47" i="27"/>
  <c r="L46" i="27"/>
  <c r="L48" i="27"/>
  <c r="L54" i="27"/>
  <c r="L55" i="27"/>
  <c r="L53" i="27"/>
  <c r="K41" i="27"/>
  <c r="N57" i="29"/>
  <c r="N65" i="29"/>
  <c r="O71" i="29"/>
  <c r="O69" i="29"/>
  <c r="O70" i="29"/>
  <c r="N58" i="29"/>
  <c r="O64" i="29"/>
  <c r="O62" i="29"/>
  <c r="O63" i="29"/>
  <c r="O54" i="29"/>
  <c r="O55" i="29"/>
  <c r="O52" i="29"/>
  <c r="O56" i="29"/>
  <c r="O53" i="29"/>
  <c r="K49" i="27"/>
  <c r="K42" i="27"/>
  <c r="O61" i="29"/>
  <c r="O68" i="29"/>
  <c r="O51" i="29"/>
  <c r="P50" i="29"/>
  <c r="P49" i="29"/>
  <c r="L45" i="27"/>
  <c r="L52" i="27"/>
  <c r="L35" i="27"/>
  <c r="M33" i="27"/>
  <c r="M34" i="27"/>
  <c r="M36" i="27" l="1"/>
  <c r="M37" i="27"/>
  <c r="M40" i="27"/>
  <c r="M39" i="27"/>
  <c r="M38" i="27"/>
  <c r="M48" i="27"/>
  <c r="M47" i="27"/>
  <c r="M46" i="27"/>
  <c r="M53" i="27"/>
  <c r="M55" i="27"/>
  <c r="M54" i="27"/>
  <c r="O57" i="29"/>
  <c r="L41" i="27"/>
  <c r="O58" i="29"/>
  <c r="O65" i="29"/>
  <c r="P71" i="29"/>
  <c r="P70" i="29"/>
  <c r="P69" i="29"/>
  <c r="P64" i="29"/>
  <c r="P62" i="29"/>
  <c r="P63" i="29"/>
  <c r="P54" i="29"/>
  <c r="P55" i="29"/>
  <c r="P52" i="29"/>
  <c r="P53" i="29"/>
  <c r="P56" i="29"/>
  <c r="L49" i="27"/>
  <c r="L42" i="27"/>
  <c r="P61" i="29"/>
  <c r="P68" i="29"/>
  <c r="P51" i="29"/>
  <c r="Q50" i="29"/>
  <c r="Q49" i="29"/>
  <c r="M45" i="27"/>
  <c r="M52" i="27"/>
  <c r="M35" i="27"/>
  <c r="N34" i="27"/>
  <c r="N33" i="27"/>
  <c r="N37" i="27" l="1"/>
  <c r="N39" i="27"/>
  <c r="N38" i="27"/>
  <c r="N36" i="27"/>
  <c r="N40" i="27"/>
  <c r="N48" i="27"/>
  <c r="N47" i="27"/>
  <c r="N46" i="27"/>
  <c r="N54" i="27"/>
  <c r="N53" i="27"/>
  <c r="N55" i="27"/>
  <c r="P57" i="29"/>
  <c r="M41" i="27"/>
  <c r="P65" i="29"/>
  <c r="Q70" i="29"/>
  <c r="Q71" i="29"/>
  <c r="Q69" i="29"/>
  <c r="Q63" i="29"/>
  <c r="Q64" i="29"/>
  <c r="Q62" i="29"/>
  <c r="P58" i="29"/>
  <c r="Q53" i="29"/>
  <c r="Q54" i="29"/>
  <c r="Q55" i="29"/>
  <c r="Q52" i="29"/>
  <c r="Q56" i="29"/>
  <c r="M49" i="27"/>
  <c r="M42" i="27"/>
  <c r="Q61" i="29"/>
  <c r="Q68" i="29"/>
  <c r="R50" i="29"/>
  <c r="Q51" i="29"/>
  <c r="R49" i="29"/>
  <c r="N45" i="27"/>
  <c r="N52" i="27"/>
  <c r="N35" i="27"/>
  <c r="O33" i="27"/>
  <c r="O34" i="27"/>
  <c r="O38" i="27" l="1"/>
  <c r="O39" i="27"/>
  <c r="O37" i="27"/>
  <c r="O40" i="27"/>
  <c r="O36" i="27"/>
  <c r="O46" i="27"/>
  <c r="O48" i="27"/>
  <c r="O47" i="27"/>
  <c r="O55" i="27"/>
  <c r="O54" i="27"/>
  <c r="O53" i="27"/>
  <c r="Q57" i="29"/>
  <c r="N41" i="27"/>
  <c r="Q65" i="29"/>
  <c r="R70" i="29"/>
  <c r="R71" i="29"/>
  <c r="R69" i="29"/>
  <c r="Q58" i="29"/>
  <c r="R62" i="29"/>
  <c r="R63" i="29"/>
  <c r="R64" i="29"/>
  <c r="R53" i="29"/>
  <c r="R54" i="29"/>
  <c r="R52" i="29"/>
  <c r="R56" i="29"/>
  <c r="R55" i="29"/>
  <c r="N49" i="27"/>
  <c r="N42" i="27"/>
  <c r="O35" i="27"/>
  <c r="R61" i="29"/>
  <c r="R68" i="29"/>
  <c r="S50" i="29"/>
  <c r="S49" i="29"/>
  <c r="R51" i="29"/>
  <c r="O45" i="27"/>
  <c r="O52" i="27"/>
  <c r="P33" i="27"/>
  <c r="P34" i="27"/>
  <c r="C7" i="2"/>
  <c r="P39" i="27" l="1"/>
  <c r="P36" i="27"/>
  <c r="P40" i="27"/>
  <c r="P38" i="27"/>
  <c r="P37" i="27"/>
  <c r="P48" i="27"/>
  <c r="P47" i="27"/>
  <c r="P46" i="27"/>
  <c r="P55" i="27"/>
  <c r="P53" i="27"/>
  <c r="P54" i="27"/>
  <c r="R57" i="29"/>
  <c r="O41" i="27"/>
  <c r="R65" i="29"/>
  <c r="S70" i="29"/>
  <c r="S71" i="29"/>
  <c r="S69" i="29"/>
  <c r="R58" i="29"/>
  <c r="S62" i="29"/>
  <c r="S63" i="29"/>
  <c r="S64" i="29"/>
  <c r="S52" i="29"/>
  <c r="S56" i="29"/>
  <c r="S53" i="29"/>
  <c r="S54" i="29"/>
  <c r="S55" i="29"/>
  <c r="O49" i="27"/>
  <c r="O42" i="27"/>
  <c r="P35" i="27"/>
  <c r="T50" i="29"/>
  <c r="T49" i="29"/>
  <c r="S51" i="29"/>
  <c r="S68" i="29"/>
  <c r="S61" i="29"/>
  <c r="P45" i="27"/>
  <c r="P52" i="27"/>
  <c r="Q33" i="27"/>
  <c r="Q34" i="27"/>
  <c r="Q40" i="27" l="1"/>
  <c r="Q37" i="27"/>
  <c r="Q39" i="27"/>
  <c r="Q38" i="27"/>
  <c r="Q36" i="27"/>
  <c r="Q47" i="27"/>
  <c r="Q48" i="27"/>
  <c r="Q46" i="27"/>
  <c r="Q54" i="27"/>
  <c r="Q55" i="27"/>
  <c r="Q53" i="27"/>
  <c r="S57" i="29"/>
  <c r="P41" i="27"/>
  <c r="S65" i="29"/>
  <c r="T69" i="29"/>
  <c r="T71" i="29"/>
  <c r="T70" i="29"/>
  <c r="S58" i="29"/>
  <c r="T62" i="29"/>
  <c r="T63" i="29"/>
  <c r="T64" i="29"/>
  <c r="T52" i="29"/>
  <c r="T56" i="29"/>
  <c r="T53" i="29"/>
  <c r="T55" i="29"/>
  <c r="T54" i="29"/>
  <c r="P49" i="27"/>
  <c r="P42" i="27"/>
  <c r="Q35" i="27"/>
  <c r="T68" i="29"/>
  <c r="T61" i="29"/>
  <c r="U49" i="29"/>
  <c r="T51" i="29"/>
  <c r="U50" i="29"/>
  <c r="Q45" i="27"/>
  <c r="Q52" i="27"/>
  <c r="R33" i="27"/>
  <c r="R34" i="27"/>
  <c r="R38" i="27" l="1"/>
  <c r="R40" i="27"/>
  <c r="R39" i="27"/>
  <c r="R37" i="27"/>
  <c r="R36" i="27"/>
  <c r="R47" i="27"/>
  <c r="R46" i="27"/>
  <c r="R48" i="27"/>
  <c r="R55" i="27"/>
  <c r="R54" i="27"/>
  <c r="R53" i="27"/>
  <c r="T57" i="29"/>
  <c r="Q41" i="27"/>
  <c r="T58" i="29"/>
  <c r="T65" i="29"/>
  <c r="U69" i="29"/>
  <c r="U70" i="29"/>
  <c r="U71" i="29"/>
  <c r="U62" i="29"/>
  <c r="U63" i="29"/>
  <c r="U64" i="29"/>
  <c r="U55" i="29"/>
  <c r="U52" i="29"/>
  <c r="U56" i="29"/>
  <c r="U53" i="29"/>
  <c r="U54" i="29"/>
  <c r="Q42" i="27"/>
  <c r="Q49" i="27"/>
  <c r="R35" i="27"/>
  <c r="U61" i="29"/>
  <c r="U68" i="29"/>
  <c r="V49" i="29"/>
  <c r="U51" i="29"/>
  <c r="V50" i="29"/>
  <c r="R45" i="27"/>
  <c r="R52" i="27"/>
  <c r="S34" i="27"/>
  <c r="S33" i="27"/>
  <c r="S40" i="27" l="1"/>
  <c r="S36" i="27"/>
  <c r="S39" i="27"/>
  <c r="S38" i="27"/>
  <c r="S37" i="27"/>
  <c r="S46" i="27"/>
  <c r="S48" i="27"/>
  <c r="S47" i="27"/>
  <c r="S55" i="27"/>
  <c r="S54" i="27"/>
  <c r="S53" i="27"/>
  <c r="U57" i="29"/>
  <c r="R41" i="27"/>
  <c r="U65" i="29"/>
  <c r="V71" i="29"/>
  <c r="V70" i="29"/>
  <c r="V69" i="29"/>
  <c r="U58" i="29"/>
  <c r="V62" i="29"/>
  <c r="V63" i="29"/>
  <c r="V64" i="29"/>
  <c r="V55" i="29"/>
  <c r="V52" i="29"/>
  <c r="V56" i="29"/>
  <c r="V54" i="29"/>
  <c r="V53" i="29"/>
  <c r="R42" i="27"/>
  <c r="R49" i="27"/>
  <c r="S35" i="27"/>
  <c r="V61" i="29"/>
  <c r="V68" i="29"/>
  <c r="V51" i="29"/>
  <c r="W49" i="29"/>
  <c r="W50" i="29"/>
  <c r="S45" i="27"/>
  <c r="S52" i="27"/>
  <c r="T33" i="27"/>
  <c r="T34" i="27"/>
  <c r="T40" i="27" l="1"/>
  <c r="T39" i="27"/>
  <c r="T38" i="27"/>
  <c r="T37" i="27"/>
  <c r="T36" i="27"/>
  <c r="T47" i="27"/>
  <c r="T46" i="27"/>
  <c r="T48" i="27"/>
  <c r="T55" i="27"/>
  <c r="T54" i="27"/>
  <c r="T53" i="27"/>
  <c r="V57" i="29"/>
  <c r="S41" i="27"/>
  <c r="W71" i="29"/>
  <c r="W69" i="29"/>
  <c r="W70" i="29"/>
  <c r="V65" i="29"/>
  <c r="V58" i="29"/>
  <c r="W64" i="29"/>
  <c r="W62" i="29"/>
  <c r="W63" i="29"/>
  <c r="W54" i="29"/>
  <c r="W55" i="29"/>
  <c r="W52" i="29"/>
  <c r="W56" i="29"/>
  <c r="W53" i="29"/>
  <c r="S49" i="27"/>
  <c r="S42" i="27"/>
  <c r="T35" i="27"/>
  <c r="W51" i="29"/>
  <c r="X50" i="29"/>
  <c r="X49" i="29"/>
  <c r="W61" i="29"/>
  <c r="W68" i="29"/>
  <c r="T45" i="27"/>
  <c r="T52" i="27"/>
  <c r="U33" i="27"/>
  <c r="U34" i="27"/>
  <c r="U36" i="27" l="1"/>
  <c r="U40" i="27"/>
  <c r="U39" i="27"/>
  <c r="U37" i="27"/>
  <c r="U38" i="27"/>
  <c r="U48" i="27"/>
  <c r="U47" i="27"/>
  <c r="U46" i="27"/>
  <c r="U54" i="27"/>
  <c r="U53" i="27"/>
  <c r="U55" i="27"/>
  <c r="W57" i="29"/>
  <c r="T41" i="27"/>
  <c r="W65" i="29"/>
  <c r="X71" i="29"/>
  <c r="X69" i="29"/>
  <c r="X70" i="29"/>
  <c r="X64" i="29"/>
  <c r="X63" i="29"/>
  <c r="X62" i="29"/>
  <c r="W58" i="29"/>
  <c r="X54" i="29"/>
  <c r="X52" i="29"/>
  <c r="X55" i="29"/>
  <c r="X53" i="29"/>
  <c r="X56" i="29"/>
  <c r="T49" i="27"/>
  <c r="T42" i="27"/>
  <c r="U35" i="27"/>
  <c r="X51" i="29"/>
  <c r="Y50" i="29"/>
  <c r="Y49" i="29"/>
  <c r="X61" i="29"/>
  <c r="X68" i="29"/>
  <c r="U45" i="27"/>
  <c r="U52" i="27"/>
  <c r="V34" i="27"/>
  <c r="V33" i="27"/>
  <c r="V37" i="27" l="1"/>
  <c r="V36" i="27"/>
  <c r="V40" i="27"/>
  <c r="V38" i="27"/>
  <c r="V39" i="27"/>
  <c r="V48" i="27"/>
  <c r="V47" i="27"/>
  <c r="V46" i="27"/>
  <c r="V54" i="27"/>
  <c r="V53" i="27"/>
  <c r="V55" i="27"/>
  <c r="X57" i="29"/>
  <c r="U41" i="27"/>
  <c r="X58" i="29"/>
  <c r="X65" i="29"/>
  <c r="Y71" i="29"/>
  <c r="Y70" i="29"/>
  <c r="Y69" i="29"/>
  <c r="Y63" i="29"/>
  <c r="Y64" i="29"/>
  <c r="Y62" i="29"/>
  <c r="Y53" i="29"/>
  <c r="Y54" i="29"/>
  <c r="Y55" i="29"/>
  <c r="Y52" i="29"/>
  <c r="Y56" i="29"/>
  <c r="U49" i="27"/>
  <c r="U42" i="27"/>
  <c r="V35" i="27"/>
  <c r="Y61" i="29"/>
  <c r="Y68" i="29"/>
  <c r="Z50" i="29"/>
  <c r="Y51" i="29"/>
  <c r="Z49" i="29"/>
  <c r="V45" i="27"/>
  <c r="V52" i="27"/>
  <c r="W33" i="27"/>
  <c r="W34" i="27"/>
  <c r="W38" i="27" l="1"/>
  <c r="W37" i="27"/>
  <c r="W36" i="27"/>
  <c r="W39" i="27"/>
  <c r="W40" i="27"/>
  <c r="W48" i="27"/>
  <c r="W46" i="27"/>
  <c r="W47" i="27"/>
  <c r="W55" i="27"/>
  <c r="W54" i="27"/>
  <c r="W53" i="27"/>
  <c r="Y57" i="29"/>
  <c r="V41" i="27"/>
  <c r="Y58" i="29"/>
  <c r="Y65" i="29"/>
  <c r="Z70" i="29"/>
  <c r="Z71" i="29"/>
  <c r="Z69" i="29"/>
  <c r="Z63" i="29"/>
  <c r="Z62" i="29"/>
  <c r="Z64" i="29"/>
  <c r="Z53" i="29"/>
  <c r="Z54" i="29"/>
  <c r="Z52" i="29"/>
  <c r="Z56" i="29"/>
  <c r="Z55" i="29"/>
  <c r="V42" i="27"/>
  <c r="V49" i="27"/>
  <c r="W35" i="27"/>
  <c r="Z61" i="29"/>
  <c r="Z68" i="29"/>
  <c r="AA50" i="29"/>
  <c r="AA57" i="29" s="1"/>
  <c r="AA49" i="29"/>
  <c r="Z51" i="29"/>
  <c r="W45" i="27"/>
  <c r="W52" i="27"/>
  <c r="X33" i="27"/>
  <c r="X34" i="27"/>
  <c r="X39" i="27" l="1"/>
  <c r="X38" i="27"/>
  <c r="X37" i="27"/>
  <c r="X36" i="27"/>
  <c r="X40" i="27"/>
  <c r="X48" i="27"/>
  <c r="X46" i="27"/>
  <c r="X47" i="27"/>
  <c r="X55" i="27"/>
  <c r="X54" i="27"/>
  <c r="X53" i="27"/>
  <c r="Z58" i="29"/>
  <c r="Z57" i="29"/>
  <c r="W41" i="27"/>
  <c r="Z65" i="29"/>
  <c r="AA70" i="29"/>
  <c r="AA69" i="29"/>
  <c r="AA71" i="29"/>
  <c r="AA62" i="29"/>
  <c r="AA63" i="29"/>
  <c r="AA65" i="29"/>
  <c r="AA64" i="29"/>
  <c r="AA52" i="29"/>
  <c r="AA56" i="29"/>
  <c r="AA53" i="29"/>
  <c r="AA58" i="29"/>
  <c r="AA54" i="29"/>
  <c r="AA55" i="29"/>
  <c r="W42" i="27"/>
  <c r="W49" i="27"/>
  <c r="X35" i="27"/>
  <c r="AA68" i="29"/>
  <c r="AA61" i="29"/>
  <c r="AB49" i="29"/>
  <c r="AB50" i="29"/>
  <c r="AB57" i="29" s="1"/>
  <c r="AA51" i="29"/>
  <c r="X45" i="27"/>
  <c r="X52" i="27"/>
  <c r="Y33" i="27"/>
  <c r="Y34" i="27"/>
  <c r="Y40" i="27" l="1"/>
  <c r="Y39" i="27"/>
  <c r="Y37" i="27"/>
  <c r="Y38" i="27"/>
  <c r="Y36" i="27"/>
  <c r="Y47" i="27"/>
  <c r="Y48" i="27"/>
  <c r="Y46" i="27"/>
  <c r="Y55" i="27"/>
  <c r="Y54" i="27"/>
  <c r="Y53" i="27"/>
  <c r="X41" i="27"/>
  <c r="X49" i="27"/>
  <c r="X42" i="27"/>
  <c r="AB69" i="29"/>
  <c r="AB70" i="29"/>
  <c r="AB71" i="29"/>
  <c r="AB62" i="29"/>
  <c r="AB65" i="29"/>
  <c r="AB63" i="29"/>
  <c r="AB64" i="29"/>
  <c r="AB52" i="29"/>
  <c r="AB56" i="29"/>
  <c r="AB53" i="29"/>
  <c r="AB55" i="29"/>
  <c r="AB58" i="29"/>
  <c r="AB54" i="29"/>
  <c r="Y35" i="27"/>
  <c r="AB68" i="29"/>
  <c r="AB61" i="29"/>
  <c r="AC49" i="29"/>
  <c r="AB51" i="29"/>
  <c r="AC50" i="29"/>
  <c r="AC57" i="29" s="1"/>
  <c r="Y45" i="27"/>
  <c r="Y52" i="27"/>
  <c r="Z34" i="27"/>
  <c r="Z33" i="27"/>
  <c r="Z40" i="27" l="1"/>
  <c r="Z39" i="27"/>
  <c r="Z38" i="27"/>
  <c r="Z37" i="27"/>
  <c r="Z36" i="27"/>
  <c r="Z48" i="27"/>
  <c r="Z47" i="27"/>
  <c r="Z46" i="27"/>
  <c r="Z55" i="27"/>
  <c r="Z54" i="27"/>
  <c r="Z53" i="27"/>
  <c r="Y41" i="27"/>
  <c r="Y49" i="27"/>
  <c r="Y42" i="27"/>
  <c r="AC69" i="29"/>
  <c r="AC70" i="29"/>
  <c r="AC71" i="29"/>
  <c r="AC65" i="29"/>
  <c r="AC62" i="29"/>
  <c r="AC63" i="29"/>
  <c r="AC64" i="29"/>
  <c r="AC55" i="29"/>
  <c r="AC52" i="29"/>
  <c r="AC56" i="29"/>
  <c r="AC53" i="29"/>
  <c r="AC54" i="29"/>
  <c r="AC58" i="29"/>
  <c r="Z35" i="27"/>
  <c r="AC61" i="29"/>
  <c r="AC68" i="29"/>
  <c r="AD49" i="29"/>
  <c r="AC51" i="29"/>
  <c r="AD50" i="29"/>
  <c r="AD57" i="29" s="1"/>
  <c r="Z45" i="27"/>
  <c r="Z52" i="27"/>
  <c r="AA33" i="27"/>
  <c r="AA34" i="27"/>
  <c r="AA39" i="27" l="1"/>
  <c r="AA40" i="27"/>
  <c r="AA36" i="27"/>
  <c r="AA38" i="27"/>
  <c r="AA37" i="27"/>
  <c r="AA46" i="27"/>
  <c r="AA48" i="27"/>
  <c r="AA47" i="27"/>
  <c r="AA41" i="27"/>
  <c r="AA55" i="27"/>
  <c r="AA53" i="27"/>
  <c r="AA54" i="27"/>
  <c r="Z41" i="27"/>
  <c r="Z42" i="27"/>
  <c r="Z49" i="27"/>
  <c r="AD71" i="29"/>
  <c r="AD69" i="29"/>
  <c r="AD70" i="29"/>
  <c r="AD63" i="29"/>
  <c r="AD65" i="29"/>
  <c r="AD62" i="29"/>
  <c r="AD64" i="29"/>
  <c r="AD55" i="29"/>
  <c r="AD52" i="29"/>
  <c r="AD56" i="29"/>
  <c r="AD54" i="29"/>
  <c r="AD53" i="29"/>
  <c r="AD58" i="29"/>
  <c r="AA49" i="27"/>
  <c r="AA42" i="27"/>
  <c r="AA35" i="27"/>
  <c r="AE49" i="29"/>
  <c r="AD51" i="29"/>
  <c r="AE50" i="29"/>
  <c r="AE57" i="29" s="1"/>
  <c r="AD61" i="29"/>
  <c r="AD68" i="29"/>
  <c r="AA45" i="27"/>
  <c r="AA52" i="27"/>
  <c r="AB33" i="27"/>
  <c r="AB34" i="27"/>
  <c r="AB37" i="27" l="1"/>
  <c r="AB36" i="27"/>
  <c r="AB40" i="27"/>
  <c r="AB39" i="27"/>
  <c r="AB38" i="27"/>
  <c r="AB47" i="27"/>
  <c r="AB46" i="27"/>
  <c r="AB48" i="27"/>
  <c r="AB41" i="27"/>
  <c r="AB53" i="27"/>
  <c r="AB55" i="27"/>
  <c r="AB54" i="27"/>
  <c r="AE69" i="29"/>
  <c r="AE70" i="29"/>
  <c r="AE71" i="29"/>
  <c r="AE64" i="29"/>
  <c r="AE65" i="29"/>
  <c r="AE62" i="29"/>
  <c r="AE63" i="29"/>
  <c r="AE54" i="29"/>
  <c r="AE58" i="29"/>
  <c r="AE55" i="29"/>
  <c r="AE56" i="29"/>
  <c r="AE52" i="29"/>
  <c r="AE53" i="29"/>
  <c r="AB49" i="27"/>
  <c r="AB42" i="27"/>
  <c r="AB35" i="27"/>
  <c r="AE51" i="29"/>
  <c r="AF50" i="29"/>
  <c r="AF57" i="29" s="1"/>
  <c r="AF49" i="29"/>
  <c r="AE61" i="29"/>
  <c r="AE68" i="29"/>
  <c r="AB45" i="27"/>
  <c r="AB52" i="27"/>
  <c r="AC33" i="27"/>
  <c r="AC34" i="27"/>
  <c r="AC36" i="27" l="1"/>
  <c r="AC38" i="27"/>
  <c r="AC37" i="27"/>
  <c r="AC40" i="27"/>
  <c r="AC39" i="27"/>
  <c r="AC48" i="27"/>
  <c r="AC47" i="27"/>
  <c r="AC46" i="27"/>
  <c r="AC41" i="27"/>
  <c r="AC53" i="27"/>
  <c r="AC55" i="27"/>
  <c r="AC54" i="27"/>
  <c r="AF71" i="29"/>
  <c r="AF69" i="29"/>
  <c r="AF70" i="29"/>
  <c r="AF63" i="29"/>
  <c r="AF64" i="29"/>
  <c r="AF65" i="29"/>
  <c r="AF62" i="29"/>
  <c r="AF54" i="29"/>
  <c r="AF55" i="29"/>
  <c r="AF52" i="29"/>
  <c r="AF53" i="29"/>
  <c r="AF58" i="29"/>
  <c r="AF56" i="29"/>
  <c r="AC49" i="27"/>
  <c r="AC42" i="27"/>
  <c r="AC35" i="27"/>
  <c r="AF51" i="29"/>
  <c r="AG50" i="29"/>
  <c r="AG57" i="29" s="1"/>
  <c r="AG49" i="29"/>
  <c r="AF61" i="29"/>
  <c r="AF68" i="29"/>
  <c r="AC45" i="27"/>
  <c r="AC52" i="27"/>
  <c r="AD33" i="27"/>
  <c r="AD34" i="27"/>
  <c r="AD37" i="27" l="1"/>
  <c r="AD36" i="27"/>
  <c r="AD39" i="27"/>
  <c r="AD38" i="27"/>
  <c r="AD40" i="27"/>
  <c r="AD48" i="27"/>
  <c r="AD47" i="27"/>
  <c r="AD46" i="27"/>
  <c r="AD41" i="27"/>
  <c r="AD54" i="27"/>
  <c r="AD53" i="27"/>
  <c r="AD55" i="27"/>
  <c r="AG71" i="29"/>
  <c r="AG70" i="29"/>
  <c r="AG69" i="29"/>
  <c r="AG63" i="29"/>
  <c r="AG64" i="29"/>
  <c r="AG65" i="29"/>
  <c r="AG62" i="29"/>
  <c r="AG53" i="29"/>
  <c r="AG54" i="29"/>
  <c r="AG58" i="29"/>
  <c r="AG55" i="29"/>
  <c r="AG52" i="29"/>
  <c r="AG56" i="29"/>
  <c r="AD49" i="27"/>
  <c r="AD42" i="27"/>
  <c r="AD35" i="27"/>
  <c r="AH50" i="29"/>
  <c r="AH57" i="29" s="1"/>
  <c r="AH49" i="29"/>
  <c r="AG51" i="29"/>
  <c r="AG61" i="29"/>
  <c r="AG68" i="29"/>
  <c r="AD45" i="27"/>
  <c r="AD52" i="27"/>
  <c r="AE33" i="27"/>
  <c r="AE34" i="27"/>
  <c r="AE38" i="27" l="1"/>
  <c r="AE37" i="27"/>
  <c r="AE36" i="27"/>
  <c r="AE40" i="27"/>
  <c r="AE39" i="27"/>
  <c r="AE48" i="27"/>
  <c r="AE47" i="27"/>
  <c r="AE46" i="27"/>
  <c r="AE41" i="27"/>
  <c r="AE55" i="27"/>
  <c r="AE54" i="27"/>
  <c r="AE53" i="27"/>
  <c r="AH70" i="29"/>
  <c r="AH71" i="29"/>
  <c r="AH69" i="29"/>
  <c r="AH63" i="29"/>
  <c r="AH65" i="29"/>
  <c r="AH64" i="29"/>
  <c r="AH62" i="29"/>
  <c r="AH53" i="29"/>
  <c r="AH54" i="29"/>
  <c r="AH58" i="29"/>
  <c r="AH52" i="29"/>
  <c r="AH56" i="29"/>
  <c r="AH55" i="29"/>
  <c r="AE49" i="27"/>
  <c r="AE42" i="27"/>
  <c r="AE35" i="27"/>
  <c r="AI50" i="29"/>
  <c r="AI57" i="29" s="1"/>
  <c r="AI49" i="29"/>
  <c r="AH51" i="29"/>
  <c r="AH61" i="29"/>
  <c r="AH68" i="29"/>
  <c r="AE45" i="27"/>
  <c r="AE52" i="27"/>
  <c r="AF33" i="27"/>
  <c r="AF34" i="27"/>
  <c r="AF39" i="27" l="1"/>
  <c r="AF38" i="27"/>
  <c r="AF36" i="27"/>
  <c r="AF37" i="27"/>
  <c r="AF40" i="27"/>
  <c r="AF47" i="27"/>
  <c r="AF48" i="27"/>
  <c r="AF46" i="27"/>
  <c r="AF41" i="27"/>
  <c r="AF55" i="27"/>
  <c r="AF53" i="27"/>
  <c r="AF54" i="27"/>
  <c r="AI70" i="29"/>
  <c r="AI71" i="29"/>
  <c r="AI69" i="29"/>
  <c r="AI62" i="29"/>
  <c r="AI65" i="29"/>
  <c r="AI63" i="29"/>
  <c r="AI64" i="29"/>
  <c r="AI52" i="29"/>
  <c r="AI56" i="29"/>
  <c r="AI53" i="29"/>
  <c r="AI54" i="29"/>
  <c r="AI58" i="29"/>
  <c r="AI55" i="29"/>
  <c r="AF49" i="27"/>
  <c r="AF42" i="27"/>
  <c r="AF35" i="27"/>
  <c r="AI68" i="29"/>
  <c r="AI61" i="29"/>
  <c r="AJ49" i="29"/>
  <c r="AI51" i="29"/>
  <c r="AJ50" i="29"/>
  <c r="AJ57" i="29" s="1"/>
  <c r="AF45" i="27"/>
  <c r="AF52" i="27"/>
  <c r="AG34" i="27"/>
  <c r="AG33" i="27"/>
  <c r="AG40" i="27" l="1"/>
  <c r="AG39" i="27"/>
  <c r="AG38" i="27"/>
  <c r="AG37" i="27"/>
  <c r="AG36" i="27"/>
  <c r="AG48" i="27"/>
  <c r="AG47" i="27"/>
  <c r="AG46" i="27"/>
  <c r="AG41" i="27"/>
  <c r="AG55" i="27"/>
  <c r="AG54" i="27"/>
  <c r="AG53" i="27"/>
  <c r="AJ69" i="29"/>
  <c r="AJ71" i="29"/>
  <c r="AJ70" i="29"/>
  <c r="AJ62" i="29"/>
  <c r="AJ64" i="29"/>
  <c r="AJ63" i="29"/>
  <c r="AJ65" i="29"/>
  <c r="AJ52" i="29"/>
  <c r="AJ56" i="29"/>
  <c r="AJ53" i="29"/>
  <c r="AJ55" i="29"/>
  <c r="AJ54" i="29"/>
  <c r="AJ58" i="29"/>
  <c r="AG49" i="27"/>
  <c r="AG42" i="27"/>
  <c r="AG35" i="27"/>
  <c r="AJ68" i="29"/>
  <c r="AJ61" i="29"/>
  <c r="AK49" i="29"/>
  <c r="AJ51" i="29"/>
  <c r="AK50" i="29"/>
  <c r="AK57" i="29" s="1"/>
  <c r="AG45" i="27"/>
  <c r="AG52" i="27"/>
  <c r="AH34" i="27"/>
  <c r="AH33" i="27"/>
  <c r="AH38" i="27" l="1"/>
  <c r="AH40" i="27"/>
  <c r="AH39" i="27"/>
  <c r="AH37" i="27"/>
  <c r="AH36" i="27"/>
  <c r="AH48" i="27"/>
  <c r="AH47" i="27"/>
  <c r="AH46" i="27"/>
  <c r="AH41" i="27"/>
  <c r="AH55" i="27"/>
  <c r="AH54" i="27"/>
  <c r="AH53" i="27"/>
  <c r="AK69" i="29"/>
  <c r="AK70" i="29"/>
  <c r="AK71" i="29"/>
  <c r="AK65" i="29"/>
  <c r="AK62" i="29"/>
  <c r="AK63" i="29"/>
  <c r="AK64" i="29"/>
  <c r="AK55" i="29"/>
  <c r="AK52" i="29"/>
  <c r="AK56" i="29"/>
  <c r="AK53" i="29"/>
  <c r="AK54" i="29"/>
  <c r="AK58" i="29"/>
  <c r="AH49" i="27"/>
  <c r="AH42" i="27"/>
  <c r="AH35" i="27"/>
  <c r="AL49" i="29"/>
  <c r="AK51" i="29"/>
  <c r="AL50" i="29"/>
  <c r="AL57" i="29" s="1"/>
  <c r="AK61" i="29"/>
  <c r="AK68" i="29"/>
  <c r="AH45" i="27"/>
  <c r="AH52" i="27"/>
  <c r="AI34" i="27"/>
  <c r="AI33" i="27"/>
  <c r="AI40" i="27" l="1"/>
  <c r="AI39" i="27"/>
  <c r="AI38" i="27"/>
  <c r="AI37" i="27"/>
  <c r="AI36" i="27"/>
  <c r="AI46" i="27"/>
  <c r="AI48" i="27"/>
  <c r="AI47" i="27"/>
  <c r="AI41" i="27"/>
  <c r="AI55" i="27"/>
  <c r="AI54" i="27"/>
  <c r="AI53" i="27"/>
  <c r="AL70" i="29"/>
  <c r="AL69" i="29"/>
  <c r="AL71" i="29"/>
  <c r="AL64" i="29"/>
  <c r="AL65" i="29"/>
  <c r="AL63" i="29"/>
  <c r="AL62" i="29"/>
  <c r="AL55" i="29"/>
  <c r="AL52" i="29"/>
  <c r="AL56" i="29"/>
  <c r="AL54" i="29"/>
  <c r="AL58" i="29"/>
  <c r="AL53" i="29"/>
  <c r="AI49" i="27"/>
  <c r="AI42" i="27"/>
  <c r="AI35" i="27"/>
  <c r="AL51" i="29"/>
  <c r="AM49" i="29"/>
  <c r="AM50" i="29"/>
  <c r="AM57" i="29" s="1"/>
  <c r="AL61" i="29"/>
  <c r="AL68" i="29"/>
  <c r="AI45" i="27"/>
  <c r="AI52" i="27"/>
  <c r="AJ33" i="27"/>
  <c r="AJ34" i="27"/>
  <c r="AJ40" i="27" l="1"/>
  <c r="AJ36" i="27"/>
  <c r="AJ39" i="27"/>
  <c r="AJ38" i="27"/>
  <c r="AJ37" i="27"/>
  <c r="AJ47" i="27"/>
  <c r="AJ46" i="27"/>
  <c r="AJ48" i="27"/>
  <c r="AJ41" i="27"/>
  <c r="AJ53" i="27"/>
  <c r="AJ55" i="27"/>
  <c r="AJ54" i="27"/>
  <c r="AM69" i="29"/>
  <c r="AM71" i="29"/>
  <c r="AM70" i="29"/>
  <c r="AM64" i="29"/>
  <c r="AM65" i="29"/>
  <c r="AM62" i="29"/>
  <c r="AM63" i="29"/>
  <c r="AM54" i="29"/>
  <c r="AM58" i="29"/>
  <c r="AM55" i="29"/>
  <c r="AM52" i="29"/>
  <c r="AM56" i="29"/>
  <c r="AM53" i="29"/>
  <c r="AJ49" i="27"/>
  <c r="AJ42" i="27"/>
  <c r="AJ35" i="27"/>
  <c r="AM51" i="29"/>
  <c r="AN50" i="29"/>
  <c r="AN57" i="29" s="1"/>
  <c r="AN49" i="29"/>
  <c r="AM61" i="29"/>
  <c r="AM68" i="29"/>
  <c r="AJ45" i="27"/>
  <c r="AJ52" i="27"/>
  <c r="AK33" i="27"/>
  <c r="AK34" i="27"/>
  <c r="AK36" i="27" l="1"/>
  <c r="AK38" i="27"/>
  <c r="AK40" i="27"/>
  <c r="AK39" i="27"/>
  <c r="AK37" i="27"/>
  <c r="AK48" i="27"/>
  <c r="AK47" i="27"/>
  <c r="AK46" i="27"/>
  <c r="AK41" i="27"/>
  <c r="AK53" i="27"/>
  <c r="AK55" i="27"/>
  <c r="AK54" i="27"/>
  <c r="AN71" i="29"/>
  <c r="AN69" i="29"/>
  <c r="AN70" i="29"/>
  <c r="AN64" i="29"/>
  <c r="AN63" i="29"/>
  <c r="AN65" i="29"/>
  <c r="AN62" i="29"/>
  <c r="AN54" i="29"/>
  <c r="AN55" i="29"/>
  <c r="AN52" i="29"/>
  <c r="AN53" i="29"/>
  <c r="AN56" i="29"/>
  <c r="AN58" i="29"/>
  <c r="AK49" i="27"/>
  <c r="AK42" i="27"/>
  <c r="AK35" i="27"/>
  <c r="AN61" i="29"/>
  <c r="AN68" i="29"/>
  <c r="AN51" i="29"/>
  <c r="AO50" i="29"/>
  <c r="AO57" i="29" s="1"/>
  <c r="AO49" i="29"/>
  <c r="AK45" i="27"/>
  <c r="AK52" i="27"/>
  <c r="AL33" i="27"/>
  <c r="AL34" i="27"/>
  <c r="AL37" i="27" l="1"/>
  <c r="AL36" i="27"/>
  <c r="AL39" i="27"/>
  <c r="AL40" i="27"/>
  <c r="AL38" i="27"/>
  <c r="AL48" i="27"/>
  <c r="AL47" i="27"/>
  <c r="AL46" i="27"/>
  <c r="AL41" i="27"/>
  <c r="AL54" i="27"/>
  <c r="AL55" i="27"/>
  <c r="AL53" i="27"/>
  <c r="AO71" i="29"/>
  <c r="AO69" i="29"/>
  <c r="AO70" i="29"/>
  <c r="AO63" i="29"/>
  <c r="AO64" i="29"/>
  <c r="AO65" i="29"/>
  <c r="AO62" i="29"/>
  <c r="AO53" i="29"/>
  <c r="AO54" i="29"/>
  <c r="AO58" i="29"/>
  <c r="AO55" i="29"/>
  <c r="AO52" i="29"/>
  <c r="AO56" i="29"/>
  <c r="AL49" i="27"/>
  <c r="AL42" i="27"/>
  <c r="AL35" i="27"/>
  <c r="AP50" i="29"/>
  <c r="AP57" i="29" s="1"/>
  <c r="AO51" i="29"/>
  <c r="AP49" i="29"/>
  <c r="AO61" i="29"/>
  <c r="AO68" i="29"/>
  <c r="AL45" i="27"/>
  <c r="AL52" i="27"/>
  <c r="AM33" i="27"/>
  <c r="AM34" i="27"/>
  <c r="AM38" i="27" l="1"/>
  <c r="AM37" i="27"/>
  <c r="AM40" i="27"/>
  <c r="AM36" i="27"/>
  <c r="AM39" i="27"/>
  <c r="AM47" i="27"/>
  <c r="AM48" i="27"/>
  <c r="AM46" i="27"/>
  <c r="AM41" i="27"/>
  <c r="AM55" i="27"/>
  <c r="AM54" i="27"/>
  <c r="AM53" i="27"/>
  <c r="AP70" i="29"/>
  <c r="AP71" i="29"/>
  <c r="AP69" i="29"/>
  <c r="AP63" i="29"/>
  <c r="AP64" i="29"/>
  <c r="AP62" i="29"/>
  <c r="AP65" i="29"/>
  <c r="AP53" i="29"/>
  <c r="AP54" i="29"/>
  <c r="AP58" i="29"/>
  <c r="AP52" i="29"/>
  <c r="AP56" i="29"/>
  <c r="AP55" i="29"/>
  <c r="AM49" i="27"/>
  <c r="AM42" i="27"/>
  <c r="AM35" i="27"/>
  <c r="AP61" i="29"/>
  <c r="AP68" i="29"/>
  <c r="AQ50" i="29"/>
  <c r="AQ57" i="29" s="1"/>
  <c r="AQ49" i="29"/>
  <c r="AP51" i="29"/>
  <c r="AM45" i="27"/>
  <c r="AM52" i="27"/>
  <c r="AN33" i="27"/>
  <c r="AN34" i="27"/>
  <c r="AN39" i="27" l="1"/>
  <c r="AN40" i="27"/>
  <c r="AN38" i="27"/>
  <c r="AN36" i="27"/>
  <c r="AN37" i="27"/>
  <c r="AN47" i="27"/>
  <c r="AN48" i="27"/>
  <c r="AN46" i="27"/>
  <c r="AN41" i="27"/>
  <c r="AN55" i="27"/>
  <c r="AN53" i="27"/>
  <c r="AN54" i="27"/>
  <c r="AQ70" i="29"/>
  <c r="AQ69" i="29"/>
  <c r="AQ71" i="29"/>
  <c r="AQ62" i="29"/>
  <c r="AQ63" i="29"/>
  <c r="AQ64" i="29"/>
  <c r="AQ65" i="29"/>
  <c r="AQ52" i="29"/>
  <c r="AQ56" i="29"/>
  <c r="AQ53" i="29"/>
  <c r="AQ54" i="29"/>
  <c r="AQ58" i="29"/>
  <c r="AQ55" i="29"/>
  <c r="AN49" i="27"/>
  <c r="AN42" i="27"/>
  <c r="AN35" i="27"/>
  <c r="AR49" i="29"/>
  <c r="AR50" i="29"/>
  <c r="AR57" i="29" s="1"/>
  <c r="AQ51" i="29"/>
  <c r="AQ68" i="29"/>
  <c r="AQ61" i="29"/>
  <c r="AN45" i="27"/>
  <c r="AN52" i="27"/>
  <c r="AO33" i="27"/>
  <c r="AO34" i="27"/>
  <c r="AO40" i="27" l="1"/>
  <c r="AO39" i="27"/>
  <c r="AO37" i="27"/>
  <c r="AO38" i="27"/>
  <c r="AO36" i="27"/>
  <c r="AO48" i="27"/>
  <c r="AO47" i="27"/>
  <c r="AO46" i="27"/>
  <c r="AO41" i="27"/>
  <c r="AO54" i="27"/>
  <c r="AO55" i="27"/>
  <c r="AO53" i="27"/>
  <c r="AR69" i="29"/>
  <c r="AR70" i="29"/>
  <c r="AR71" i="29"/>
  <c r="AR64" i="29"/>
  <c r="AR62" i="29"/>
  <c r="AR65" i="29"/>
  <c r="AR63" i="29"/>
  <c r="AR52" i="29"/>
  <c r="AR56" i="29"/>
  <c r="AR53" i="29"/>
  <c r="AR55" i="29"/>
  <c r="AR54" i="29"/>
  <c r="AR58" i="29"/>
  <c r="AO49" i="27"/>
  <c r="AO42" i="27"/>
  <c r="AO35" i="27"/>
  <c r="AS49" i="29"/>
  <c r="AR51" i="29"/>
  <c r="AS50" i="29"/>
  <c r="AS57" i="29" s="1"/>
  <c r="AR68" i="29"/>
  <c r="AR61" i="29"/>
  <c r="AO45" i="27"/>
  <c r="AO52" i="27"/>
  <c r="AP33" i="27"/>
  <c r="AP34" i="27"/>
  <c r="AP40" i="27" l="1"/>
  <c r="AP38" i="27"/>
  <c r="AP39" i="27"/>
  <c r="AP37" i="27"/>
  <c r="AP36" i="27"/>
  <c r="AP48" i="27"/>
  <c r="AP47" i="27"/>
  <c r="AP46" i="27"/>
  <c r="AP41" i="27"/>
  <c r="AP55" i="27"/>
  <c r="AP54" i="27"/>
  <c r="AP53" i="27"/>
  <c r="AS69" i="29"/>
  <c r="AS70" i="29"/>
  <c r="AS71" i="29"/>
  <c r="AS65" i="29"/>
  <c r="AS62" i="29"/>
  <c r="AS63" i="29"/>
  <c r="AS64" i="29"/>
  <c r="AS55" i="29"/>
  <c r="AS52" i="29"/>
  <c r="AS56" i="29"/>
  <c r="AS53" i="29"/>
  <c r="AS54" i="29"/>
  <c r="AS58" i="29"/>
  <c r="AP49" i="27"/>
  <c r="AP42" i="27"/>
  <c r="AP35" i="27"/>
  <c r="AT49" i="29"/>
  <c r="AS51" i="29"/>
  <c r="AT50" i="29"/>
  <c r="AT57" i="29" s="1"/>
  <c r="AS61" i="29"/>
  <c r="AS68" i="29"/>
  <c r="AP45" i="27"/>
  <c r="AP52" i="27"/>
  <c r="AQ33" i="27"/>
  <c r="AQ34" i="27"/>
  <c r="AQ39" i="27" l="1"/>
  <c r="AQ36" i="27"/>
  <c r="AQ40" i="27"/>
  <c r="AQ38" i="27"/>
  <c r="AQ37" i="27"/>
  <c r="AQ46" i="27"/>
  <c r="AQ48" i="27"/>
  <c r="AQ47" i="27"/>
  <c r="AQ41" i="27"/>
  <c r="AQ53" i="27"/>
  <c r="AQ55" i="27"/>
  <c r="AQ54" i="27"/>
  <c r="AT71" i="29"/>
  <c r="AT69" i="29"/>
  <c r="AT70" i="29"/>
  <c r="AT65" i="29"/>
  <c r="AT62" i="29"/>
  <c r="AT63" i="29"/>
  <c r="AT64" i="29"/>
  <c r="AT55" i="29"/>
  <c r="AT52" i="29"/>
  <c r="AT56" i="29"/>
  <c r="AT54" i="29"/>
  <c r="AT58" i="29"/>
  <c r="AT53" i="29"/>
  <c r="AQ49" i="27"/>
  <c r="AQ42" i="27"/>
  <c r="AQ35" i="27"/>
  <c r="AT51" i="29"/>
  <c r="AU50" i="29"/>
  <c r="AU57" i="29" s="1"/>
  <c r="AU49" i="29"/>
  <c r="AT61" i="29"/>
  <c r="AT68" i="29"/>
  <c r="AQ45" i="27"/>
  <c r="AQ52" i="27"/>
  <c r="AR33" i="27"/>
  <c r="AR34" i="27"/>
  <c r="AR40" i="27" l="1"/>
  <c r="AR37" i="27"/>
  <c r="AR39" i="27"/>
  <c r="AR38" i="27"/>
  <c r="AR36" i="27"/>
  <c r="AR47" i="27"/>
  <c r="AR46" i="27"/>
  <c r="AR48" i="27"/>
  <c r="AR41" i="27"/>
  <c r="AR53" i="27"/>
  <c r="AR55" i="27"/>
  <c r="AR54" i="27"/>
  <c r="AU71" i="29"/>
  <c r="AU69" i="29"/>
  <c r="AU70" i="29"/>
  <c r="AU64" i="29"/>
  <c r="AU65" i="29"/>
  <c r="AU62" i="29"/>
  <c r="AU63" i="29"/>
  <c r="AU54" i="29"/>
  <c r="AU58" i="29"/>
  <c r="AU55" i="29"/>
  <c r="AU56" i="29"/>
  <c r="AU52" i="29"/>
  <c r="AU53" i="29"/>
  <c r="AR49" i="27"/>
  <c r="AR42" i="27"/>
  <c r="AR35" i="27"/>
  <c r="AU61" i="29"/>
  <c r="AU68" i="29"/>
  <c r="AU51" i="29"/>
  <c r="AV50" i="29"/>
  <c r="AV57" i="29" s="1"/>
  <c r="AV49" i="29"/>
  <c r="AR45" i="27"/>
  <c r="AR52" i="27"/>
  <c r="AS33" i="27"/>
  <c r="AS34" i="27"/>
  <c r="AS36" i="27" l="1"/>
  <c r="AS37" i="27"/>
  <c r="AS40" i="27"/>
  <c r="AS39" i="27"/>
  <c r="AS38" i="27"/>
  <c r="AS48" i="27"/>
  <c r="AS47" i="27"/>
  <c r="AS46" i="27"/>
  <c r="AS41" i="27"/>
  <c r="AS53" i="27"/>
  <c r="AS54" i="27"/>
  <c r="AS55" i="27"/>
  <c r="AV71" i="29"/>
  <c r="AV69" i="29"/>
  <c r="AV70" i="29"/>
  <c r="AV65" i="29"/>
  <c r="AV64" i="29"/>
  <c r="AV63" i="29"/>
  <c r="AV62" i="29"/>
  <c r="AV54" i="29"/>
  <c r="AV52" i="29"/>
  <c r="AV55" i="29"/>
  <c r="AV53" i="29"/>
  <c r="AV58" i="29"/>
  <c r="AV56" i="29"/>
  <c r="AS49" i="27"/>
  <c r="AS42" i="27"/>
  <c r="AS35" i="27"/>
  <c r="AV51" i="29"/>
  <c r="AW50" i="29"/>
  <c r="AW57" i="29" s="1"/>
  <c r="AW49" i="29"/>
  <c r="AV61" i="29"/>
  <c r="AV68" i="29"/>
  <c r="AS45" i="27"/>
  <c r="AS52" i="27"/>
  <c r="AT33" i="27"/>
  <c r="AT34" i="27"/>
  <c r="AT37" i="27" l="1"/>
  <c r="AT38" i="27"/>
  <c r="AT36" i="27"/>
  <c r="AT39" i="27"/>
  <c r="AT40" i="27"/>
  <c r="AT48" i="27"/>
  <c r="AT47" i="27"/>
  <c r="AT46" i="27"/>
  <c r="AT41" i="27"/>
  <c r="AT54" i="27"/>
  <c r="AT53" i="27"/>
  <c r="AT55" i="27"/>
  <c r="AW71" i="29"/>
  <c r="AW70" i="29"/>
  <c r="AW69" i="29"/>
  <c r="AW63" i="29"/>
  <c r="AW65" i="29"/>
  <c r="AW64" i="29"/>
  <c r="AW62" i="29"/>
  <c r="AW53" i="29"/>
  <c r="AW54" i="29"/>
  <c r="AW58" i="29"/>
  <c r="AW55" i="29"/>
  <c r="AW52" i="29"/>
  <c r="AW56" i="29"/>
  <c r="AT49" i="27"/>
  <c r="AT42" i="27"/>
  <c r="AT35" i="27"/>
  <c r="AW61" i="29"/>
  <c r="AW68" i="29"/>
  <c r="AX50" i="29"/>
  <c r="AX57" i="29" s="1"/>
  <c r="AW51" i="29"/>
  <c r="AX49" i="29"/>
  <c r="AT45" i="27"/>
  <c r="AT52" i="27"/>
  <c r="AU33" i="27"/>
  <c r="AU34" i="27"/>
  <c r="AU38" i="27" l="1"/>
  <c r="AU37" i="27"/>
  <c r="AU39" i="27"/>
  <c r="AU36" i="27"/>
  <c r="AU40" i="27"/>
  <c r="AU48" i="27"/>
  <c r="AU47" i="27"/>
  <c r="AU46" i="27"/>
  <c r="AU41" i="27"/>
  <c r="AU55" i="27"/>
  <c r="AU54" i="27"/>
  <c r="AU53" i="27"/>
  <c r="AX70" i="29"/>
  <c r="AX71" i="29"/>
  <c r="AX69" i="29"/>
  <c r="AX65" i="29"/>
  <c r="AX63" i="29"/>
  <c r="AX62" i="29"/>
  <c r="AX64" i="29"/>
  <c r="AX53" i="29"/>
  <c r="AX54" i="29"/>
  <c r="AX58" i="29"/>
  <c r="AX52" i="29"/>
  <c r="AX56" i="29"/>
  <c r="AX55" i="29"/>
  <c r="AU49" i="27"/>
  <c r="AU42" i="27"/>
  <c r="AU35" i="27"/>
  <c r="AY50" i="29"/>
  <c r="AY57" i="29" s="1"/>
  <c r="AY49" i="29"/>
  <c r="AX51" i="29"/>
  <c r="AX61" i="29"/>
  <c r="AX68" i="29"/>
  <c r="AU45" i="27"/>
  <c r="AU52" i="27"/>
  <c r="AV34" i="27"/>
  <c r="AV33" i="27"/>
  <c r="AV39" i="27" l="1"/>
  <c r="AV38" i="27"/>
  <c r="AV36" i="27"/>
  <c r="AV37" i="27"/>
  <c r="AV40" i="27"/>
  <c r="AV48" i="27"/>
  <c r="AV47" i="27"/>
  <c r="AV46" i="27"/>
  <c r="AV41" i="27"/>
  <c r="AV55" i="27"/>
  <c r="AV53" i="27"/>
  <c r="AV54" i="27"/>
  <c r="AY70" i="29"/>
  <c r="AY69" i="29"/>
  <c r="AY71" i="29"/>
  <c r="AY62" i="29"/>
  <c r="AY65" i="29"/>
  <c r="AY63" i="29"/>
  <c r="AY64" i="29"/>
  <c r="AY52" i="29"/>
  <c r="AY56" i="29"/>
  <c r="AY53" i="29"/>
  <c r="AY58" i="29"/>
  <c r="AY54" i="29"/>
  <c r="AY55" i="29"/>
  <c r="AV49" i="27"/>
  <c r="AV42" i="27"/>
  <c r="AV35" i="27"/>
  <c r="AY68" i="29"/>
  <c r="AY61" i="29"/>
  <c r="AZ50" i="29"/>
  <c r="AZ57" i="29" s="1"/>
  <c r="AZ49" i="29"/>
  <c r="AY51" i="29"/>
  <c r="AV45" i="27"/>
  <c r="AV52" i="27"/>
  <c r="AW34" i="27"/>
  <c r="AW33" i="27"/>
  <c r="AW40" i="27" l="1"/>
  <c r="AW37" i="27"/>
  <c r="AW39" i="27"/>
  <c r="AW38" i="27"/>
  <c r="AW36" i="27"/>
  <c r="AW47" i="27"/>
  <c r="AW48" i="27"/>
  <c r="AW46" i="27"/>
  <c r="AW41" i="27"/>
  <c r="AW55" i="27"/>
  <c r="AW54" i="27"/>
  <c r="AW53" i="27"/>
  <c r="BA49" i="29"/>
  <c r="BA50" i="29"/>
  <c r="BA57" i="29" s="1"/>
  <c r="AZ69" i="29"/>
  <c r="AZ71" i="29"/>
  <c r="AZ70" i="29"/>
  <c r="AZ62" i="29"/>
  <c r="AZ63" i="29"/>
  <c r="AZ65" i="29"/>
  <c r="AZ64" i="29"/>
  <c r="AZ52" i="29"/>
  <c r="AZ56" i="29"/>
  <c r="AZ53" i="29"/>
  <c r="AZ55" i="29"/>
  <c r="AZ58" i="29"/>
  <c r="AZ54" i="29"/>
  <c r="AZ51" i="29"/>
  <c r="AW49" i="27"/>
  <c r="AW42" i="27"/>
  <c r="AW35" i="27"/>
  <c r="AZ68" i="29"/>
  <c r="AZ61" i="29"/>
  <c r="AW45" i="27"/>
  <c r="AW52" i="27"/>
  <c r="AX34" i="27"/>
  <c r="AX33" i="27"/>
  <c r="AX40" i="27" l="1"/>
  <c r="AX39" i="27"/>
  <c r="AX38" i="27"/>
  <c r="AX37" i="27"/>
  <c r="AX36" i="27"/>
  <c r="AX48" i="27"/>
  <c r="AX47" i="27"/>
  <c r="AX46" i="27"/>
  <c r="AX41" i="27"/>
  <c r="AX55" i="27"/>
  <c r="AX54" i="27"/>
  <c r="AX53" i="27"/>
  <c r="BA69" i="29"/>
  <c r="BA64" i="29"/>
  <c r="BA65" i="29"/>
  <c r="BB49" i="29"/>
  <c r="BA54" i="29"/>
  <c r="BA56" i="29"/>
  <c r="BA53" i="29"/>
  <c r="BA58" i="29"/>
  <c r="BB50" i="29"/>
  <c r="BB57" i="29" s="1"/>
  <c r="BA51" i="29"/>
  <c r="BA71" i="29"/>
  <c r="BA63" i="29"/>
  <c r="BA70" i="29"/>
  <c r="BA55" i="29"/>
  <c r="BA62" i="29"/>
  <c r="BA52" i="29"/>
  <c r="BA61" i="29"/>
  <c r="BA68" i="29"/>
  <c r="AX49" i="27"/>
  <c r="AX42" i="27"/>
  <c r="AX35" i="27"/>
  <c r="AX45" i="27"/>
  <c r="AX52" i="27"/>
  <c r="AY34" i="27"/>
  <c r="AY33" i="27"/>
  <c r="AY40" i="27" l="1"/>
  <c r="AY36" i="27"/>
  <c r="AY39" i="27"/>
  <c r="AY38" i="27"/>
  <c r="AY37" i="27"/>
  <c r="AY46" i="27"/>
  <c r="AY48" i="27"/>
  <c r="AY47" i="27"/>
  <c r="AY41" i="27"/>
  <c r="AY55" i="27"/>
  <c r="AY53" i="27"/>
  <c r="AY54" i="27"/>
  <c r="BB61" i="29"/>
  <c r="BB68" i="29"/>
  <c r="BB52" i="29"/>
  <c r="BB62" i="29"/>
  <c r="BB69" i="29"/>
  <c r="BB51" i="29"/>
  <c r="BC50" i="29"/>
  <c r="BC57" i="29" s="1"/>
  <c r="BB64" i="29"/>
  <c r="BB56" i="29"/>
  <c r="BB53" i="29"/>
  <c r="BB55" i="29"/>
  <c r="BC49" i="29"/>
  <c r="BB54" i="29"/>
  <c r="BB71" i="29"/>
  <c r="BB63" i="29"/>
  <c r="BB70" i="29"/>
  <c r="BB65" i="29"/>
  <c r="BB58" i="29"/>
  <c r="AY49" i="27"/>
  <c r="AY42" i="27"/>
  <c r="AY35" i="27"/>
  <c r="AY45" i="27"/>
  <c r="AY52" i="27"/>
  <c r="AZ33" i="27"/>
  <c r="AZ34" i="27"/>
  <c r="AZ37" i="27" l="1"/>
  <c r="AZ40" i="27"/>
  <c r="AZ36" i="27"/>
  <c r="AZ39" i="27"/>
  <c r="AZ38" i="27"/>
  <c r="AZ47" i="27"/>
  <c r="AZ46" i="27"/>
  <c r="AZ48" i="27"/>
  <c r="AZ41" i="27"/>
  <c r="AZ54" i="27"/>
  <c r="AZ55" i="27"/>
  <c r="AZ53" i="27"/>
  <c r="BD50" i="29"/>
  <c r="BD57" i="29" s="1"/>
  <c r="BC55" i="29"/>
  <c r="BC65" i="29"/>
  <c r="BC53" i="29"/>
  <c r="BC70" i="29"/>
  <c r="BC52" i="29"/>
  <c r="BC62" i="29"/>
  <c r="BD49" i="29"/>
  <c r="BC64" i="29"/>
  <c r="BC58" i="29"/>
  <c r="BC69" i="29"/>
  <c r="BC51" i="29"/>
  <c r="BC71" i="29"/>
  <c r="BC56" i="29"/>
  <c r="BC63" i="29"/>
  <c r="BC54" i="29"/>
  <c r="BC61" i="29"/>
  <c r="BC68" i="29"/>
  <c r="BA33" i="27"/>
  <c r="BA34" i="27"/>
  <c r="AZ49" i="27"/>
  <c r="AZ42" i="27"/>
  <c r="AZ35" i="27"/>
  <c r="AZ45" i="27"/>
  <c r="AZ52" i="27"/>
  <c r="BA36" i="27" l="1"/>
  <c r="BA38" i="27"/>
  <c r="BA40" i="27"/>
  <c r="BA39" i="27"/>
  <c r="BA37" i="27"/>
  <c r="BA48" i="27"/>
  <c r="BA47" i="27"/>
  <c r="BA46" i="27"/>
  <c r="BA41" i="27"/>
  <c r="BA53" i="27"/>
  <c r="BA54" i="27"/>
  <c r="BA55" i="27"/>
  <c r="BD61" i="29"/>
  <c r="BD68" i="29"/>
  <c r="BD58" i="29"/>
  <c r="BD70" i="29"/>
  <c r="BE50" i="29"/>
  <c r="BE57" i="29" s="1"/>
  <c r="BD55" i="29"/>
  <c r="BD65" i="29"/>
  <c r="BD69" i="29"/>
  <c r="BE49" i="29"/>
  <c r="BD64" i="29"/>
  <c r="BD71" i="29"/>
  <c r="BD52" i="29"/>
  <c r="BD62" i="29"/>
  <c r="BD54" i="29"/>
  <c r="BD53" i="29"/>
  <c r="BD51" i="29"/>
  <c r="BD56" i="29"/>
  <c r="BD63" i="29"/>
  <c r="BB33" i="27"/>
  <c r="BA35" i="27"/>
  <c r="BB34" i="27"/>
  <c r="BA49" i="27"/>
  <c r="BA42" i="27"/>
  <c r="BA45" i="27"/>
  <c r="BA52" i="27"/>
  <c r="BB37" i="27" l="1"/>
  <c r="BB36" i="27"/>
  <c r="BB39" i="27"/>
  <c r="BB40" i="27"/>
  <c r="BB38" i="27"/>
  <c r="BB48" i="27"/>
  <c r="BB47" i="27"/>
  <c r="BB46" i="27"/>
  <c r="BB41" i="27"/>
  <c r="BB54" i="27"/>
  <c r="BB53" i="27"/>
  <c r="BB55" i="27"/>
  <c r="BE53" i="29"/>
  <c r="BE63" i="29"/>
  <c r="BE65" i="29"/>
  <c r="BE62" i="29"/>
  <c r="BE56" i="29"/>
  <c r="BE58" i="29"/>
  <c r="BE70" i="29"/>
  <c r="BE69" i="29"/>
  <c r="BE64" i="29"/>
  <c r="BE55" i="29"/>
  <c r="BE52" i="29"/>
  <c r="BE54" i="29"/>
  <c r="BE71" i="29"/>
  <c r="BE51" i="29"/>
  <c r="BE68" i="29"/>
  <c r="BE61" i="29"/>
  <c r="BB45" i="27"/>
  <c r="BB52" i="27"/>
  <c r="BC33" i="27"/>
  <c r="BB42" i="27"/>
  <c r="BB35" i="27"/>
  <c r="BC34" i="27"/>
  <c r="BB49" i="27"/>
  <c r="BC38" i="27" l="1"/>
  <c r="BC40" i="27"/>
  <c r="BC39" i="27"/>
  <c r="BC37" i="27"/>
  <c r="BC36" i="27"/>
  <c r="BC47" i="27"/>
  <c r="BC46" i="27"/>
  <c r="BC48" i="27"/>
  <c r="BC41" i="27"/>
  <c r="BC55" i="27"/>
  <c r="BC54" i="27"/>
  <c r="BC53" i="27"/>
  <c r="BC52" i="27"/>
  <c r="BC45" i="27"/>
  <c r="BD34" i="27"/>
  <c r="BC49" i="27"/>
  <c r="BD33" i="27"/>
  <c r="BC35" i="27"/>
  <c r="BC42" i="27"/>
  <c r="BD39" i="27" l="1"/>
  <c r="BD38" i="27"/>
  <c r="BD36" i="27"/>
  <c r="BD40" i="27"/>
  <c r="BD37" i="27"/>
  <c r="BD47" i="27"/>
  <c r="BD46" i="27"/>
  <c r="BD48" i="27"/>
  <c r="BD41" i="27"/>
  <c r="BD55" i="27"/>
  <c r="BD54" i="27"/>
  <c r="BD53" i="27"/>
  <c r="BD42" i="27"/>
  <c r="BE34" i="27"/>
  <c r="BD49" i="27"/>
  <c r="BE33" i="27"/>
  <c r="BD35" i="27"/>
  <c r="BD52" i="27"/>
  <c r="BD45" i="27"/>
  <c r="BE40" i="27" l="1"/>
  <c r="BE39" i="27"/>
  <c r="BE38" i="27"/>
  <c r="BE37" i="27"/>
  <c r="BE36" i="27"/>
  <c r="BE48" i="27"/>
  <c r="BE47" i="27"/>
  <c r="BE46" i="27"/>
  <c r="BE41" i="27"/>
  <c r="BE55" i="27"/>
  <c r="BE54" i="27"/>
  <c r="BE53" i="27"/>
  <c r="BE42" i="27"/>
  <c r="BE49" i="27"/>
  <c r="BE35" i="27"/>
  <c r="BE52" i="27"/>
  <c r="BE45" i="27"/>
</calcChain>
</file>

<file path=xl/sharedStrings.xml><?xml version="1.0" encoding="utf-8"?>
<sst xmlns="http://schemas.openxmlformats.org/spreadsheetml/2006/main" count="256" uniqueCount="172">
  <si>
    <t>NURSING HOME IMMUNIZATION DATA:</t>
  </si>
  <si>
    <t>COVID-19 Vaccination Tracking</t>
  </si>
  <si>
    <r>
      <t xml:space="preserve">The following workbook is a template for nursing homes to self-report data on their </t>
    </r>
    <r>
      <rPr>
        <b/>
        <sz val="14"/>
        <rFont val="Calibri"/>
        <family val="2"/>
        <scheme val="minor"/>
      </rPr>
      <t>COVID-19 Vaccinations</t>
    </r>
    <r>
      <rPr>
        <sz val="12"/>
        <rFont val="Calibri"/>
        <family val="2"/>
        <scheme val="minor"/>
      </rPr>
      <t xml:space="preserve"> in residents and staff/healthcare personnel (HCP).</t>
    </r>
  </si>
  <si>
    <t>Enter the following nursing home information (state, name, CCN #) for identification purposes.</t>
  </si>
  <si>
    <t>STATE:</t>
  </si>
  <si>
    <t>NURSING HOME NAME:</t>
  </si>
  <si>
    <r>
      <t xml:space="preserve">CCN NUMBER </t>
    </r>
    <r>
      <rPr>
        <sz val="14"/>
        <rFont val="Calibri"/>
        <family val="2"/>
        <scheme val="minor"/>
      </rPr>
      <t>(optional)</t>
    </r>
    <r>
      <rPr>
        <b/>
        <sz val="14"/>
        <rFont val="Calibri"/>
        <family val="2"/>
        <scheme val="minor"/>
      </rPr>
      <t xml:space="preserve">: </t>
    </r>
  </si>
  <si>
    <r>
      <t xml:space="preserve">NHSN OrgID </t>
    </r>
    <r>
      <rPr>
        <sz val="14"/>
        <rFont val="Calibri"/>
        <family val="2"/>
        <scheme val="minor"/>
      </rPr>
      <t>(optional)</t>
    </r>
    <r>
      <rPr>
        <b/>
        <sz val="14"/>
        <rFont val="Calibri"/>
        <family val="2"/>
        <scheme val="minor"/>
      </rPr>
      <t xml:space="preserve">: </t>
    </r>
  </si>
  <si>
    <r>
      <rPr>
        <b/>
        <u/>
        <sz val="12"/>
        <color rgb="FFC00000"/>
        <rFont val="Calibri"/>
        <family val="2"/>
        <scheme val="minor"/>
      </rPr>
      <t>NOTE</t>
    </r>
    <r>
      <rPr>
        <b/>
        <sz val="12"/>
        <color rgb="FFC00000"/>
        <rFont val="Calibri"/>
        <family val="2"/>
        <scheme val="minor"/>
      </rPr>
      <t xml:space="preserve">: In order to calculate the number of cumulative residents or staff who have already received or refused the vaccine, you have the option to enter data beginning the second week of December into the tracking tool (when vaccines first became available). This workbook begins Dec 14, 2020 and ends by Dec 31, 2021.  A new workbook will be provided for calendar year 2022. </t>
    </r>
  </si>
  <si>
    <t>On each vaccination group tab (STAFF, RESIDENTS), please enter information on COVID-19 vaccination status for all employees and residents of the facility as applicable.</t>
  </si>
  <si>
    <r>
      <t xml:space="preserve">  </t>
    </r>
    <r>
      <rPr>
        <sz val="12"/>
        <rFont val="Calibri"/>
        <family val="2"/>
      </rPr>
      <t>▪  Staff Department or Resident Unit</t>
    </r>
  </si>
  <si>
    <r>
      <t xml:space="preserve">       ∆  </t>
    </r>
    <r>
      <rPr>
        <u/>
        <sz val="12"/>
        <rFont val="Calibri"/>
        <family val="2"/>
        <scheme val="minor"/>
      </rPr>
      <t>Note</t>
    </r>
    <r>
      <rPr>
        <sz val="12"/>
        <rFont val="Calibri"/>
        <family val="2"/>
        <scheme val="minor"/>
      </rPr>
      <t xml:space="preserve">: Environmental, Maintenance, Dietary &amp; Laundry Departments are classified as “Ancillary Services/Other”  </t>
    </r>
  </si>
  <si>
    <r>
      <t xml:space="preserve">  </t>
    </r>
    <r>
      <rPr>
        <sz val="12"/>
        <rFont val="Calibri"/>
        <family val="2"/>
      </rPr>
      <t>▪  Staff /Resident names and identifiers</t>
    </r>
  </si>
  <si>
    <r>
      <t xml:space="preserve">  </t>
    </r>
    <r>
      <rPr>
        <sz val="12"/>
        <rFont val="Calibri"/>
        <family val="2"/>
      </rPr>
      <t>▪  (Residents only) Admission and Discharge Dates, Discharge Status</t>
    </r>
  </si>
  <si>
    <r>
      <t xml:space="preserve">  </t>
    </r>
    <r>
      <rPr>
        <sz val="12"/>
        <rFont val="Calibri"/>
        <family val="2"/>
      </rPr>
      <t>▪  (Staff only) Dates of hire and/or termination (as applicable)</t>
    </r>
  </si>
  <si>
    <t xml:space="preserve">  ▪  COVID-19 Vaccination Status to include: </t>
  </si>
  <si>
    <r>
      <t xml:space="preserve">       </t>
    </r>
    <r>
      <rPr>
        <b/>
        <sz val="12"/>
        <rFont val="Calibri"/>
        <family val="2"/>
      </rPr>
      <t xml:space="preserve">∆  Manufacturer </t>
    </r>
    <r>
      <rPr>
        <sz val="12"/>
        <rFont val="Calibri"/>
        <family val="2"/>
      </rPr>
      <t>and</t>
    </r>
    <r>
      <rPr>
        <sz val="12"/>
        <rFont val="Calibri"/>
        <family val="2"/>
        <scheme val="minor"/>
      </rPr>
      <t xml:space="preserve"> who administered the vaccine</t>
    </r>
  </si>
  <si>
    <r>
      <t xml:space="preserve">       </t>
    </r>
    <r>
      <rPr>
        <b/>
        <sz val="12"/>
        <rFont val="Calibri"/>
        <family val="2"/>
      </rPr>
      <t>∆  Accepted, Refused, or Previously vaccinated at another facility</t>
    </r>
  </si>
  <si>
    <r>
      <t xml:space="preserve">       </t>
    </r>
    <r>
      <rPr>
        <b/>
        <sz val="12"/>
        <rFont val="Calibri"/>
        <family val="2"/>
      </rPr>
      <t xml:space="preserve">∆  Reason for refusal </t>
    </r>
    <r>
      <rPr>
        <sz val="12"/>
        <rFont val="Calibri"/>
        <family val="2"/>
      </rPr>
      <t>(if applicable)</t>
    </r>
  </si>
  <si>
    <r>
      <t xml:space="preserve">       </t>
    </r>
    <r>
      <rPr>
        <b/>
        <sz val="12"/>
        <rFont val="Calibri"/>
        <family val="2"/>
      </rPr>
      <t xml:space="preserve">∆  Dates administered, Dates refused, Lot #s </t>
    </r>
    <r>
      <rPr>
        <sz val="12"/>
        <rFont val="Calibri"/>
        <family val="2"/>
      </rPr>
      <t>of the 1st and 2nd doses of the vaccination as applicable</t>
    </r>
  </si>
  <si>
    <r>
      <t xml:space="preserve">       </t>
    </r>
    <r>
      <rPr>
        <b/>
        <sz val="12"/>
        <rFont val="Calibri"/>
        <family val="2"/>
      </rPr>
      <t>∆  Reporting</t>
    </r>
    <r>
      <rPr>
        <sz val="12"/>
        <rFont val="Calibri"/>
        <family val="2"/>
        <scheme val="minor"/>
      </rPr>
      <t xml:space="preserve"> as required to NHSN, state health department, etc.</t>
    </r>
  </si>
  <si>
    <r>
      <t xml:space="preserve">If 1st DOSE of vaccine was refused by resident or staff member, </t>
    </r>
    <r>
      <rPr>
        <b/>
        <sz val="12"/>
        <color theme="1"/>
        <rFont val="Calibri"/>
        <family val="2"/>
        <scheme val="minor"/>
      </rPr>
      <t>DO NOT enter a refusal or refusal date in the 2</t>
    </r>
    <r>
      <rPr>
        <b/>
        <vertAlign val="superscript"/>
        <sz val="12"/>
        <color theme="1"/>
        <rFont val="Calibri"/>
        <family val="2"/>
        <scheme val="minor"/>
      </rPr>
      <t>nd</t>
    </r>
    <r>
      <rPr>
        <b/>
        <sz val="12"/>
        <color theme="1"/>
        <rFont val="Calibri"/>
        <family val="2"/>
        <scheme val="minor"/>
      </rPr>
      <t xml:space="preserve"> DOSE cells</t>
    </r>
    <r>
      <rPr>
        <sz val="12"/>
        <color theme="1"/>
        <rFont val="Calibri"/>
        <family val="2"/>
        <scheme val="minor"/>
      </rPr>
      <t xml:space="preserve">. </t>
    </r>
  </si>
  <si>
    <r>
      <t>Refusal of 1</t>
    </r>
    <r>
      <rPr>
        <vertAlign val="superscript"/>
        <sz val="12"/>
        <color theme="1"/>
        <rFont val="Calibri"/>
        <family val="2"/>
        <scheme val="minor"/>
      </rPr>
      <t>st</t>
    </r>
    <r>
      <rPr>
        <sz val="12"/>
        <color theme="1"/>
        <rFont val="Calibri"/>
        <family val="2"/>
        <scheme val="minor"/>
      </rPr>
      <t xml:space="preserve"> dose negates the clinical opportunity to offer a 2</t>
    </r>
    <r>
      <rPr>
        <vertAlign val="superscript"/>
        <sz val="12"/>
        <color theme="1"/>
        <rFont val="Calibri"/>
        <family val="2"/>
        <scheme val="minor"/>
      </rPr>
      <t>nd</t>
    </r>
    <r>
      <rPr>
        <sz val="12"/>
        <color theme="1"/>
        <rFont val="Calibri"/>
        <family val="2"/>
        <scheme val="minor"/>
      </rPr>
      <t xml:space="preserve"> dose. Documenting a “2</t>
    </r>
    <r>
      <rPr>
        <vertAlign val="superscript"/>
        <sz val="12"/>
        <color theme="1"/>
        <rFont val="Calibri"/>
        <family val="2"/>
        <scheme val="minor"/>
      </rPr>
      <t>nd</t>
    </r>
    <r>
      <rPr>
        <sz val="12"/>
        <color theme="1"/>
        <rFont val="Calibri"/>
        <family val="2"/>
        <scheme val="minor"/>
      </rPr>
      <t xml:space="preserve"> dose refusal” when 1</t>
    </r>
    <r>
      <rPr>
        <vertAlign val="superscript"/>
        <sz val="12"/>
        <color theme="1"/>
        <rFont val="Calibri"/>
        <family val="2"/>
        <scheme val="minor"/>
      </rPr>
      <t>st</t>
    </r>
    <r>
      <rPr>
        <sz val="12"/>
        <color theme="1"/>
        <rFont val="Calibri"/>
        <family val="2"/>
        <scheme val="minor"/>
      </rPr>
      <t xml:space="preserve"> dose was refused may cause miscalculation. </t>
    </r>
  </si>
  <si>
    <r>
      <rPr>
        <b/>
        <u/>
        <sz val="12"/>
        <color rgb="FFC00000"/>
        <rFont val="Calibri"/>
        <family val="2"/>
        <scheme val="minor"/>
      </rPr>
      <t>NOTE</t>
    </r>
    <r>
      <rPr>
        <b/>
        <sz val="12"/>
        <color rgb="FFC00000"/>
        <rFont val="Calibri"/>
        <family val="2"/>
        <scheme val="minor"/>
      </rPr>
      <t>: There are several locked columns (highlighted in gray) that are automatically calculated based on information entered.</t>
    </r>
  </si>
  <si>
    <r>
      <t xml:space="preserve">       </t>
    </r>
    <r>
      <rPr>
        <b/>
        <sz val="12"/>
        <rFont val="Calibri"/>
        <family val="2"/>
      </rPr>
      <t>∆  Current Staff?</t>
    </r>
  </si>
  <si>
    <r>
      <t xml:space="preserve">       </t>
    </r>
    <r>
      <rPr>
        <b/>
        <sz val="12"/>
        <rFont val="Calibri"/>
        <family val="2"/>
      </rPr>
      <t>∆  1st Dose</t>
    </r>
    <r>
      <rPr>
        <b/>
        <sz val="12"/>
        <rFont val="Calibri"/>
        <family val="2"/>
        <scheme val="minor"/>
      </rPr>
      <t xml:space="preserve"> Received?</t>
    </r>
  </si>
  <si>
    <r>
      <t xml:space="preserve">       </t>
    </r>
    <r>
      <rPr>
        <b/>
        <sz val="12"/>
        <rFont val="Calibri"/>
        <family val="2"/>
      </rPr>
      <t xml:space="preserve">∆  2nd Dose Due </t>
    </r>
    <r>
      <rPr>
        <sz val="12"/>
        <rFont val="Calibri"/>
        <family val="2"/>
      </rPr>
      <t>(based on the manufacturer: Pfizer requires 21 days after the 1st dose; Moderna requires 28 days after the 1st dose)</t>
    </r>
  </si>
  <si>
    <r>
      <t xml:space="preserve">       </t>
    </r>
    <r>
      <rPr>
        <b/>
        <sz val="12"/>
        <rFont val="Calibri"/>
        <family val="2"/>
      </rPr>
      <t>∆  2nd Dose</t>
    </r>
    <r>
      <rPr>
        <b/>
        <sz val="12"/>
        <rFont val="Calibri"/>
        <family val="2"/>
        <scheme val="minor"/>
      </rPr>
      <t xml:space="preserve"> Received?</t>
    </r>
  </si>
  <si>
    <r>
      <t xml:space="preserve">       </t>
    </r>
    <r>
      <rPr>
        <b/>
        <sz val="12"/>
        <rFont val="Calibri"/>
        <family val="2"/>
      </rPr>
      <t>∆  Vaccination Fully Completed?</t>
    </r>
    <r>
      <rPr>
        <sz val="12"/>
        <rFont val="Calibri"/>
        <family val="2"/>
        <scheme val="minor"/>
      </rPr>
      <t xml:space="preserve"> 
           (based on whether the 2nd dose was administered, or if the employee/resident previously received the vaccination outside the facility)</t>
    </r>
  </si>
  <si>
    <r>
      <t xml:space="preserve">The tab will then automatically calculate the cumulative totals for your facility based on vaccination status to date on the </t>
    </r>
    <r>
      <rPr>
        <b/>
        <sz val="14"/>
        <rFont val="Calibri"/>
        <family val="2"/>
        <scheme val="minor"/>
      </rPr>
      <t xml:space="preserve">RES_SUMMARY </t>
    </r>
    <r>
      <rPr>
        <sz val="12"/>
        <rFont val="Calibri"/>
        <family val="2"/>
        <scheme val="minor"/>
      </rPr>
      <t>and</t>
    </r>
    <r>
      <rPr>
        <b/>
        <sz val="14"/>
        <rFont val="Calibri"/>
        <family val="2"/>
        <scheme val="minor"/>
      </rPr>
      <t xml:space="preserve"> STAFF_SUMMARY</t>
    </r>
    <r>
      <rPr>
        <sz val="12"/>
        <rFont val="Calibri"/>
        <family val="2"/>
        <scheme val="minor"/>
      </rPr>
      <t xml:space="preserve"> tabs.</t>
    </r>
  </si>
  <si>
    <r>
      <t xml:space="preserve">Additionally, the </t>
    </r>
    <r>
      <rPr>
        <b/>
        <sz val="14"/>
        <rFont val="Calibri"/>
        <family val="2"/>
        <scheme val="minor"/>
      </rPr>
      <t xml:space="preserve">RES_NHSN_PREP </t>
    </r>
    <r>
      <rPr>
        <sz val="12"/>
        <rFont val="Calibri"/>
        <family val="2"/>
        <scheme val="minor"/>
      </rPr>
      <t xml:space="preserve">and </t>
    </r>
    <r>
      <rPr>
        <b/>
        <sz val="14"/>
        <rFont val="Calibri"/>
        <family val="2"/>
        <scheme val="minor"/>
      </rPr>
      <t xml:space="preserve">STAFF_HCP_NHSN_PREP </t>
    </r>
    <r>
      <rPr>
        <sz val="12"/>
        <rFont val="Calibri"/>
        <family val="2"/>
        <scheme val="minor"/>
      </rPr>
      <t xml:space="preserve">tabs are provided for your facility to use as an internal tracking tool for NHSN-related data elements.  These include the following: </t>
    </r>
  </si>
  <si>
    <r>
      <t xml:space="preserve">  </t>
    </r>
    <r>
      <rPr>
        <sz val="12"/>
        <rFont val="Calibri"/>
        <family val="2"/>
      </rPr>
      <t xml:space="preserve">▪  Number of residents and staff </t>
    </r>
    <r>
      <rPr>
        <sz val="12"/>
        <rFont val="Calibri"/>
        <family val="2"/>
        <scheme val="minor"/>
      </rPr>
      <t>in the facility for at least one week during the applicable week of data collection</t>
    </r>
  </si>
  <si>
    <r>
      <t xml:space="preserve">  </t>
    </r>
    <r>
      <rPr>
        <sz val="12"/>
        <rFont val="Calibri"/>
        <family val="2"/>
      </rPr>
      <t>▪  Details of your facility's status as a COVID-19 vaccination supplier and if applicable, vaccine supply</t>
    </r>
  </si>
  <si>
    <r>
      <t xml:space="preserve">All of the tabs are password protected to prevent unintentional formula changes. If you would like to edit the sheets yourself, 
the password is: </t>
    </r>
    <r>
      <rPr>
        <b/>
        <sz val="14"/>
        <rFont val="Calibri"/>
        <family val="2"/>
        <scheme val="minor"/>
      </rPr>
      <t>vaccine</t>
    </r>
  </si>
  <si>
    <t>RESIDENT INFORMATION</t>
  </si>
  <si>
    <t>VACCINE INFORMATION</t>
  </si>
  <si>
    <t>1ST DOSE</t>
  </si>
  <si>
    <t>2ND DOSE (if applicable)</t>
  </si>
  <si>
    <t>REPORTING</t>
  </si>
  <si>
    <t xml:space="preserve">Unit </t>
  </si>
  <si>
    <t>Resident First Name</t>
  </si>
  <si>
    <t>Resident Last Name</t>
  </si>
  <si>
    <t>Resident Identifier 
(as defined by facility policy)</t>
  </si>
  <si>
    <t>*Admission Date
(mm/dd/yyyy)</t>
  </si>
  <si>
    <t>Discharge Date
(mm/dd/yyyy)</t>
  </si>
  <si>
    <t>Discharge Status (dropdown)</t>
  </si>
  <si>
    <t>History of laboratory positive COVID-19? (dropdown)</t>
  </si>
  <si>
    <t>Administered by: 
(dropdown)</t>
  </si>
  <si>
    <t>Manufacturer 
(dropdown)</t>
  </si>
  <si>
    <t>1st Dose Vaccination Status
(dropdown)</t>
  </si>
  <si>
    <t>1st Dose Reason for Refusal
(dropdown)</t>
  </si>
  <si>
    <t>1st Dose Date REFUSED (mm/dd/yyyy)</t>
  </si>
  <si>
    <t>1st Dose Administered:  (mm/dd/yyyy)</t>
  </si>
  <si>
    <t>Vaccine Lot #</t>
  </si>
  <si>
    <t>Diluent Lot # (if known)</t>
  </si>
  <si>
    <t>Adverse Event (Reaction) to 1st Dose? (dropdown)</t>
  </si>
  <si>
    <t>1st Dose Received?
(Autopopulated Column)</t>
  </si>
  <si>
    <t>2nd Dose Due (Autopopulated Column)</t>
  </si>
  <si>
    <t>2nd Dose Vaccination Status (dropdown)</t>
  </si>
  <si>
    <t>2nd Dose Reason for Refusal</t>
  </si>
  <si>
    <t>2nd Dose Date REFUSED (mm/dd/yyyy)</t>
  </si>
  <si>
    <t>2nd Dose Administered:  (mm/dd/yyyy)</t>
  </si>
  <si>
    <t>Adverse Event (Reaction) to 2nd Dose? (dropdown)</t>
  </si>
  <si>
    <t>2nd Dose Received?
(Autopopulated Column)</t>
  </si>
  <si>
    <t>Adverse Event (Reaction) to Either Dose</t>
  </si>
  <si>
    <t>Vaccination Fully Completed?
(Autopopulated Column)</t>
  </si>
  <si>
    <t>Reported as required to NHSN, State Health Dept, etc. (YES/NO)</t>
  </si>
  <si>
    <t>Enter start date for NHSN reporting period (mm/dd/yyyy):</t>
  </si>
  <si>
    <t xml:space="preserve">Note that the weeks listed below start based on the date you entered above, and continue through the most recent full week prior to today's date. </t>
  </si>
  <si>
    <r>
      <rPr>
        <u/>
        <sz val="12"/>
        <color theme="1"/>
        <rFont val="Calibri"/>
        <family val="2"/>
        <scheme val="minor"/>
      </rPr>
      <t>NOTE</t>
    </r>
    <r>
      <rPr>
        <sz val="12"/>
        <color theme="1"/>
        <rFont val="Calibri"/>
        <family val="2"/>
        <scheme val="minor"/>
      </rPr>
      <t>: There are 2 required questions for NHSN in columns D and E, indicated by the red outlines in the data entry cells.</t>
    </r>
  </si>
  <si>
    <t>(Autopopulated)</t>
  </si>
  <si>
    <t>(REQUIRED)</t>
  </si>
  <si>
    <t xml:space="preserve">(If answer to IIa. is "Y", then REQUIRED) </t>
  </si>
  <si>
    <t>(OPTIONAL)</t>
  </si>
  <si>
    <t xml:space="preserve">Week of 
(Mon - Sun reporting): </t>
  </si>
  <si>
    <t>I. Number of residents staying in this facility for at least 1 day during the week of data collection</t>
  </si>
  <si>
    <t>IIa. Is your facility enrolled as a COVID-19 vaccination supplier? (Y/N)</t>
  </si>
  <si>
    <t>IIb. Did your facility have a sufficient supply of COVID-19 vaccine(s) to offer all residents the opportunity to receive COVID-19 vaccine(s) from your facility in the current reporting week? (Y/N)</t>
  </si>
  <si>
    <t>IIc. Did your facility have other arrangements sufficient to offer all residents the opportunity to receive COVID-19 vaccine(s) in the current reporting week? (Y/N)</t>
  </si>
  <si>
    <t>IId. Describe any other COVID-19 vaccination supply-related issue(s) at your facility</t>
  </si>
  <si>
    <t>COVID-19 Vaccination Summary for RESIDENTS</t>
  </si>
  <si>
    <t xml:space="preserve">SELECT RESIDENT POPULATION: </t>
  </si>
  <si>
    <t>ALL RESIDENTS</t>
  </si>
  <si>
    <t>Note: Totals on this summary page only include residents that are entered into the tracking sheet</t>
  </si>
  <si>
    <t>RESIDENTS VACCINATION STATUS TO-DATE</t>
  </si>
  <si>
    <t>RESIDENTS ADVERSE EVENTS BY MANUFACTURER</t>
  </si>
  <si>
    <t>Total residents with vaccinations fully completed</t>
  </si>
  <si>
    <t>Fully Vaccinated</t>
  </si>
  <si>
    <t>Residents awaiting 2nd dose</t>
  </si>
  <si>
    <t>Waiting 2nd dose</t>
  </si>
  <si>
    <t>Residents who received 1st dose but declined 2nd dose</t>
  </si>
  <si>
    <t>Received 1st; declined 2nd</t>
  </si>
  <si>
    <t>Residents who did not receive the COVID-19 vaccine due to medical contraindication</t>
  </si>
  <si>
    <t>Medical contraindication</t>
  </si>
  <si>
    <t>Manufacturer</t>
  </si>
  <si>
    <t>Adverse Events</t>
  </si>
  <si>
    <t>Residents who were offered and declined the COVID-19 vaccine</t>
  </si>
  <si>
    <t>Declined</t>
  </si>
  <si>
    <t>Pfizer-BioNTech</t>
  </si>
  <si>
    <t>Residents with unknown COVID-19 vaccination status</t>
  </si>
  <si>
    <t>Unknown</t>
  </si>
  <si>
    <t>Moderna</t>
  </si>
  <si>
    <t>Janssen/Johnson &amp; Johnson</t>
  </si>
  <si>
    <t>Residents with a history of laboratory positive COVID-19</t>
  </si>
  <si>
    <t>Residents with an adverse event following the COVID-19 vaccine</t>
  </si>
  <si>
    <t>Cumulative Vaccination Coverage</t>
  </si>
  <si>
    <t xml:space="preserve">Start of Week (Monday): </t>
  </si>
  <si>
    <t xml:space="preserve">End of Week (Sunday): </t>
  </si>
  <si>
    <t>WEEK LABEL</t>
  </si>
  <si>
    <t>1st Dose - Pfizer BioNTech COVID-19 vaccine</t>
  </si>
  <si>
    <t>2nd Dose - Pfizer BioNTech COVID-19 vaccine</t>
  </si>
  <si>
    <t>1st Dose - Moderna COVID-19 vaccine</t>
  </si>
  <si>
    <t>2nd Dose - Moderna COVID-19 vaccine</t>
  </si>
  <si>
    <t>Janssen/Johnson &amp; Johnson COVID-19 vaccine</t>
  </si>
  <si>
    <t>Total # of residents awaiting 2nd dose</t>
  </si>
  <si>
    <t>Total # of residents w/ vaccinations fully completed</t>
  </si>
  <si>
    <t>Cumulative Unvaccinated Residents</t>
  </si>
  <si>
    <t>Medical contraindication to COVID-19 vaccine</t>
  </si>
  <si>
    <t>Offered but declined COVID-19 vaccine</t>
  </si>
  <si>
    <t>Received the 1st dose, but declined the 2nd dose of COVID-19 vaccine</t>
  </si>
  <si>
    <t>Total # of residents who refused the vaccine</t>
  </si>
  <si>
    <t>Cumulative Residents with Adverse Events following COVID-19 Vaccine(s)</t>
  </si>
  <si>
    <t>Adverse event to Pfizer-BioNTech COVID-19 Vaccine (either 1st or 2nd dose)</t>
  </si>
  <si>
    <t>Adverse event to Moderna COVID-19 vaccine (either 1st or 2nd dose)</t>
  </si>
  <si>
    <t>Adverse event to Janssen/Johnson &amp; Johnson COVID-19 vaccine</t>
  </si>
  <si>
    <t>STAFF/HEALTHCARE PERSONNEL (HCP) INFORMATION</t>
  </si>
  <si>
    <t>Department</t>
  </si>
  <si>
    <t>Staff First Name</t>
  </si>
  <si>
    <t>Staff Last Name</t>
  </si>
  <si>
    <t>Staff Identifier 
(as defined by facility policy)</t>
  </si>
  <si>
    <t>(Optional)
Date of Hire
(mm/dd/yyyy)</t>
  </si>
  <si>
    <t>Date of Termination (mm/dd/yyyy)</t>
  </si>
  <si>
    <t>Current Staff? (Autopopulated column)</t>
  </si>
  <si>
    <r>
      <rPr>
        <u/>
        <sz val="12"/>
        <color theme="1"/>
        <rFont val="Calibri"/>
        <family val="2"/>
        <scheme val="minor"/>
      </rPr>
      <t>NOTE</t>
    </r>
    <r>
      <rPr>
        <sz val="12"/>
        <color theme="1"/>
        <rFont val="Calibri"/>
        <family val="2"/>
        <scheme val="minor"/>
      </rPr>
      <t>: There are 2 required questions for NHSN in columns D and K, indicated by the red outlines in the data entry cells.</t>
    </r>
  </si>
  <si>
    <r>
      <t xml:space="preserve">Ia. Number of </t>
    </r>
    <r>
      <rPr>
        <b/>
        <sz val="11"/>
        <color theme="1"/>
        <rFont val="Calibri"/>
        <family val="2"/>
        <scheme val="minor"/>
      </rPr>
      <t>All workers</t>
    </r>
    <r>
      <rPr>
        <sz val="11"/>
        <color theme="1"/>
        <rFont val="Calibri"/>
        <family val="2"/>
        <scheme val="minor"/>
      </rPr>
      <t xml:space="preserve"> that were eligible to have worked at this healthcare facility for at least 1 day during the week of data collection</t>
    </r>
  </si>
  <si>
    <r>
      <t xml:space="preserve">Ib. Number of </t>
    </r>
    <r>
      <rPr>
        <b/>
        <sz val="11"/>
        <color theme="1"/>
        <rFont val="Calibri"/>
        <family val="2"/>
        <scheme val="minor"/>
      </rPr>
      <t>Ancillary services</t>
    </r>
    <r>
      <rPr>
        <sz val="11"/>
        <color theme="1"/>
        <rFont val="Calibri"/>
        <family val="2"/>
        <scheme val="minor"/>
      </rPr>
      <t xml:space="preserve"> employees that were eligible to have worked at this healthcare facility for at least 1 day during the week of data collection</t>
    </r>
  </si>
  <si>
    <r>
      <t xml:space="preserve">Ic. Number of </t>
    </r>
    <r>
      <rPr>
        <b/>
        <sz val="11"/>
        <color theme="1"/>
        <rFont val="Calibri"/>
        <family val="2"/>
        <scheme val="minor"/>
      </rPr>
      <t>Nurse</t>
    </r>
    <r>
      <rPr>
        <sz val="11"/>
        <color theme="1"/>
        <rFont val="Calibri"/>
        <family val="2"/>
        <scheme val="minor"/>
      </rPr>
      <t xml:space="preserve"> employees that were eligible to have worked at this healthcare facility for at least 1 day during the week of data collection</t>
    </r>
  </si>
  <si>
    <r>
      <t xml:space="preserve">Id. Number of </t>
    </r>
    <r>
      <rPr>
        <b/>
        <sz val="11"/>
        <color theme="1"/>
        <rFont val="Calibri"/>
        <family val="2"/>
        <scheme val="minor"/>
      </rPr>
      <t>Nurse's Aide, assistant, and technician</t>
    </r>
    <r>
      <rPr>
        <sz val="11"/>
        <color theme="1"/>
        <rFont val="Calibri"/>
        <family val="2"/>
        <scheme val="minor"/>
      </rPr>
      <t xml:space="preserve"> employees that were eligible to have worked at this healthcare facility for at least 1 day during the week of data collection</t>
    </r>
  </si>
  <si>
    <r>
      <t xml:space="preserve">Ie. Number of </t>
    </r>
    <r>
      <rPr>
        <b/>
        <sz val="11"/>
        <color theme="1"/>
        <rFont val="Calibri"/>
        <family val="2"/>
        <scheme val="minor"/>
      </rPr>
      <t>Therapist</t>
    </r>
    <r>
      <rPr>
        <sz val="11"/>
        <color theme="1"/>
        <rFont val="Calibri"/>
        <family val="2"/>
        <scheme val="minor"/>
      </rPr>
      <t xml:space="preserve"> employees that were eligible to have worked at this healthcare facility for at least 1 day during the week of data collection</t>
    </r>
  </si>
  <si>
    <r>
      <t xml:space="preserve">If. Number of </t>
    </r>
    <r>
      <rPr>
        <b/>
        <sz val="11"/>
        <color theme="1"/>
        <rFont val="Calibri"/>
        <family val="2"/>
        <scheme val="minor"/>
      </rPr>
      <t>Physician/NP/ licensed independent practitioner</t>
    </r>
    <r>
      <rPr>
        <sz val="11"/>
        <color theme="1"/>
        <rFont val="Calibri"/>
        <family val="2"/>
        <scheme val="minor"/>
      </rPr>
      <t xml:space="preserve"> employees that were eligible to have worked at this healthcare facility for at least 1 day during the week of data collection</t>
    </r>
  </si>
  <si>
    <r>
      <t xml:space="preserve">Ig. Number of </t>
    </r>
    <r>
      <rPr>
        <b/>
        <sz val="11"/>
        <color theme="1"/>
        <rFont val="Calibri"/>
        <family val="2"/>
        <scheme val="minor"/>
      </rPr>
      <t>Other</t>
    </r>
    <r>
      <rPr>
        <sz val="11"/>
        <color theme="1"/>
        <rFont val="Calibri"/>
        <family val="2"/>
        <scheme val="minor"/>
      </rPr>
      <t xml:space="preserve"> workers that were eligible to have worked at this healthcare facility for at least 1 day during the week of data collection</t>
    </r>
  </si>
  <si>
    <t>IIb. Did your facility have a sufficient supply of COVID-19 vaccine(s) to offer all staff the opportunity to receive COVID-19 vaccine(s) from your facility in the current reporting week? (Y/N)</t>
  </si>
  <si>
    <t>IIc. Did your facility have other arrangements sufficient to offer all staff the opportunity to receive COVID-19 vaccine(s) in the current reporting week? (Y/N)</t>
  </si>
  <si>
    <t>COVID-19 Vaccination Summary for STAFF</t>
  </si>
  <si>
    <t xml:space="preserve">SELECT STAFF POPULATION: </t>
  </si>
  <si>
    <t>ALL STAFF</t>
  </si>
  <si>
    <t>Note: Totals on this summary page only include staff members that are entered into the tracking sheet</t>
  </si>
  <si>
    <t>STAFF VACCINATION STATUS TO-DATE</t>
  </si>
  <si>
    <t>STAFF ADVERSE EVENTS BY MANUFACTURER</t>
  </si>
  <si>
    <t>Total Staff with vaccinations fully completed</t>
  </si>
  <si>
    <t>Staff awaiting 2nd dose</t>
  </si>
  <si>
    <t>Staff who received 1st dose but declined 2nd dose</t>
  </si>
  <si>
    <t>Staff who did not receive the COVID-19 vaccine due to medical contraindication</t>
  </si>
  <si>
    <t>Staff who were offered and declined the COVID-19 vaccine</t>
  </si>
  <si>
    <t>Staff with unknown COVID-19 vaccination status</t>
  </si>
  <si>
    <t>Staff with a history of laboratory positive COVID-19</t>
  </si>
  <si>
    <t>Staff with an adverse event following the COVID-19 vaccine</t>
  </si>
  <si>
    <t>Ancillary Services</t>
  </si>
  <si>
    <t>Licensed Nurse Employees</t>
  </si>
  <si>
    <t>Nurse's Aide/ Assistant/ Technician</t>
  </si>
  <si>
    <t>Physician/ NP/ Licensed Independent Practitioner</t>
  </si>
  <si>
    <t>Therapist/ Therapy Assistants</t>
  </si>
  <si>
    <t>Other</t>
  </si>
  <si>
    <t>Nursing Assistant</t>
  </si>
  <si>
    <t>Social Services</t>
  </si>
  <si>
    <t>Therapy</t>
  </si>
  <si>
    <t>Vaccinations fully completed</t>
  </si>
  <si>
    <t>Total # of staff awaiting 2nd dose</t>
  </si>
  <si>
    <t>Total # of staff w/ vaccinations fully completed</t>
  </si>
  <si>
    <t>Cumulative Unvaccinated Staff</t>
  </si>
  <si>
    <t>Total # of staff who refused the vaccine</t>
  </si>
  <si>
    <t>Cumulative Staff with Adverse Events following COVID-19 Vaccine(s)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</si>
</sst>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0">
    <font>
      <sz val="11"/>
      <color theme="1"/>
      <name val="Calibri"/>
      <family val="2"/>
      <scheme val="minor"/>
    </font>
    <font>
      <sz val="10"/>
      <name val="Geneva"/>
    </font>
    <font>
      <sz val="10"/>
      <name val="Calibri"/>
      <family val="2"/>
      <scheme val="minor"/>
    </font>
    <font>
      <b/>
      <sz val="20"/>
      <name val="Calibri"/>
      <family val="2"/>
      <scheme val="minor"/>
    </font>
    <font>
      <sz val="12"/>
      <name val="Calibri"/>
      <family val="2"/>
      <scheme val="minor"/>
    </font>
    <font>
      <b/>
      <sz val="14"/>
      <name val="Calibri"/>
      <family val="2"/>
      <scheme val="minor"/>
    </font>
    <font>
      <b/>
      <sz val="12"/>
      <name val="Calibri"/>
      <family val="2"/>
      <scheme val="minor"/>
    </font>
    <font>
      <sz val="14"/>
      <name val="Calibri"/>
      <family val="2"/>
      <scheme val="minor"/>
    </font>
    <font>
      <sz val="12"/>
      <name val="Calibri"/>
      <family val="2"/>
    </font>
    <font>
      <b/>
      <sz val="26"/>
      <name val="Calibri"/>
      <family val="2"/>
      <scheme val="minor"/>
    </font>
    <font>
      <b/>
      <sz val="12"/>
      <name val="Calibri"/>
      <family val="2"/>
    </font>
    <font>
      <sz val="14"/>
      <color theme="0"/>
      <name val="Calibri"/>
      <family val="2"/>
      <scheme val="minor"/>
    </font>
    <font>
      <sz val="10"/>
      <color theme="0"/>
      <name val="Calibri"/>
      <family val="2"/>
      <scheme val="minor"/>
    </font>
    <font>
      <b/>
      <sz val="11"/>
      <color theme="1"/>
      <name val="Calibri"/>
      <family val="2"/>
      <scheme val="minor"/>
    </font>
    <font>
      <b/>
      <sz val="12"/>
      <color theme="1"/>
      <name val="Calibri"/>
      <family val="2"/>
      <scheme val="minor"/>
    </font>
    <font>
      <sz val="11"/>
      <color theme="0"/>
      <name val="Calibri"/>
      <family val="2"/>
      <scheme val="minor"/>
    </font>
    <font>
      <sz val="12"/>
      <color theme="1"/>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b/>
      <sz val="24"/>
      <color theme="1"/>
      <name val="Calibri"/>
      <family val="2"/>
      <scheme val="minor"/>
    </font>
    <font>
      <u/>
      <sz val="12"/>
      <name val="Calibri"/>
      <family val="2"/>
      <scheme val="minor"/>
    </font>
    <font>
      <sz val="11"/>
      <name val="Calibri"/>
      <family val="2"/>
      <scheme val="minor"/>
    </font>
    <font>
      <sz val="14"/>
      <color theme="1"/>
      <name val="Calibri"/>
      <family val="2"/>
      <scheme val="minor"/>
    </font>
    <font>
      <b/>
      <sz val="12"/>
      <color rgb="FFC00000"/>
      <name val="Calibri"/>
      <family val="2"/>
      <scheme val="minor"/>
    </font>
    <font>
      <b/>
      <u/>
      <sz val="12"/>
      <color rgb="FFC00000"/>
      <name val="Calibri"/>
      <family val="2"/>
      <scheme val="minor"/>
    </font>
    <font>
      <u/>
      <sz val="12"/>
      <color theme="1"/>
      <name val="Calibri"/>
      <family val="2"/>
      <scheme val="minor"/>
    </font>
    <font>
      <b/>
      <sz val="14"/>
      <color rgb="FFFF0000"/>
      <name val="Calibri"/>
      <family val="2"/>
      <scheme val="minor"/>
    </font>
    <font>
      <b/>
      <vertAlign val="superscript"/>
      <sz val="12"/>
      <color theme="1"/>
      <name val="Calibri"/>
      <family val="2"/>
      <scheme val="minor"/>
    </font>
    <font>
      <vertAlign val="superscript"/>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7E69"/>
        <bgColor indexed="64"/>
      </patternFill>
    </fill>
    <fill>
      <patternFill patternType="solid">
        <fgColor theme="7" tint="0.7999816888943144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s>
  <cellStyleXfs count="2">
    <xf numFmtId="0" fontId="0" fillId="0" borderId="0"/>
    <xf numFmtId="0" fontId="1" fillId="0" borderId="0"/>
  </cellStyleXfs>
  <cellXfs count="123">
    <xf numFmtId="0" fontId="0" fillId="0" borderId="0" xfId="0"/>
    <xf numFmtId="0" fontId="2" fillId="2" borderId="0" xfId="1" applyFont="1" applyFill="1"/>
    <xf numFmtId="0" fontId="5" fillId="2" borderId="0" xfId="1" applyFont="1" applyFill="1" applyAlignment="1">
      <alignment horizontal="right" vertical="center"/>
    </xf>
    <xf numFmtId="0" fontId="6" fillId="2" borderId="0" xfId="1" applyFont="1" applyFill="1"/>
    <xf numFmtId="0" fontId="2" fillId="2" borderId="0" xfId="1" applyFont="1" applyFill="1" applyAlignment="1">
      <alignment horizontal="center"/>
    </xf>
    <xf numFmtId="0" fontId="7" fillId="2" borderId="0" xfId="1" applyFont="1" applyFill="1" applyAlignment="1">
      <alignment horizontal="left" vertical="center"/>
    </xf>
    <xf numFmtId="0" fontId="4" fillId="2" borderId="0" xfId="1" applyFont="1" applyFill="1"/>
    <xf numFmtId="0" fontId="7" fillId="2" borderId="0" xfId="1" applyFont="1" applyFill="1" applyAlignment="1">
      <alignment vertical="center"/>
    </xf>
    <xf numFmtId="0" fontId="11" fillId="2" borderId="0" xfId="1" applyFont="1" applyFill="1" applyAlignment="1">
      <alignment horizontal="left" vertical="center"/>
    </xf>
    <xf numFmtId="0" fontId="12" fillId="2" borderId="0" xfId="1" applyFont="1" applyFill="1"/>
    <xf numFmtId="0" fontId="7" fillId="2" borderId="0" xfId="1" applyFont="1" applyFill="1" applyAlignment="1" applyProtection="1">
      <alignment horizontal="left" vertical="center"/>
      <protection locked="0"/>
    </xf>
    <xf numFmtId="0" fontId="7" fillId="3" borderId="1" xfId="1" applyFont="1" applyFill="1" applyBorder="1" applyAlignment="1" applyProtection="1">
      <alignment horizontal="left" vertical="center"/>
      <protection locked="0"/>
    </xf>
    <xf numFmtId="0" fontId="13" fillId="0" borderId="0" xfId="0" applyFont="1" applyAlignment="1" applyProtection="1">
      <alignment vertical="center" wrapText="1"/>
      <protection locked="0"/>
    </xf>
    <xf numFmtId="0" fontId="0" fillId="4" borderId="2" xfId="0" applyFill="1" applyBorder="1" applyAlignment="1">
      <alignment vertical="center" wrapText="1"/>
    </xf>
    <xf numFmtId="0" fontId="0" fillId="4" borderId="3" xfId="0" applyFill="1" applyBorder="1" applyAlignment="1">
      <alignment vertical="center" wrapText="1"/>
    </xf>
    <xf numFmtId="0" fontId="0" fillId="0" borderId="0" xfId="0" applyAlignment="1" applyProtection="1">
      <alignment vertical="center" wrapText="1"/>
      <protection locked="0"/>
    </xf>
    <xf numFmtId="14" fontId="0" fillId="0" borderId="0" xfId="0" applyNumberFormat="1" applyAlignment="1" applyProtection="1">
      <alignment vertical="center" wrapText="1"/>
      <protection locked="0"/>
    </xf>
    <xf numFmtId="0" fontId="0" fillId="0" borderId="0" xfId="0" applyAlignment="1">
      <alignment vertical="center" wrapText="1"/>
    </xf>
    <xf numFmtId="0" fontId="0" fillId="2" borderId="0" xfId="0" applyFill="1"/>
    <xf numFmtId="14" fontId="0" fillId="5" borderId="0" xfId="0" applyNumberFormat="1" applyFill="1" applyAlignment="1">
      <alignment vertical="center" wrapText="1"/>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5" xfId="0" applyFill="1" applyBorder="1" applyAlignment="1">
      <alignment vertical="center" wrapText="1"/>
    </xf>
    <xf numFmtId="0" fontId="0" fillId="4" borderId="4" xfId="0" applyFill="1" applyBorder="1" applyAlignment="1">
      <alignment vertical="center" wrapText="1"/>
    </xf>
    <xf numFmtId="164" fontId="0" fillId="2" borderId="0" xfId="0" applyNumberFormat="1" applyFill="1"/>
    <xf numFmtId="0" fontId="0" fillId="7" borderId="15" xfId="0" applyFill="1" applyBorder="1" applyAlignment="1">
      <alignment vertical="center" wrapText="1"/>
    </xf>
    <xf numFmtId="0" fontId="15" fillId="2" borderId="0" xfId="0" applyFont="1" applyFill="1"/>
    <xf numFmtId="0" fontId="16" fillId="2" borderId="0" xfId="0" applyFont="1" applyFill="1"/>
    <xf numFmtId="0" fontId="16" fillId="2" borderId="17" xfId="0" applyFont="1" applyFill="1" applyBorder="1"/>
    <xf numFmtId="0" fontId="16" fillId="2" borderId="19" xfId="0" applyFont="1" applyFill="1" applyBorder="1" applyAlignment="1">
      <alignment horizontal="right"/>
    </xf>
    <xf numFmtId="0" fontId="16" fillId="2" borderId="19" xfId="0" applyFont="1" applyFill="1" applyBorder="1" applyAlignment="1">
      <alignment horizontal="right" wrapText="1"/>
    </xf>
    <xf numFmtId="0" fontId="14" fillId="2" borderId="18" xfId="0" applyFont="1" applyFill="1" applyBorder="1" applyAlignment="1">
      <alignment horizontal="right"/>
    </xf>
    <xf numFmtId="0" fontId="14" fillId="2" borderId="0" xfId="0" applyFont="1" applyFill="1"/>
    <xf numFmtId="0" fontId="16" fillId="2" borderId="0" xfId="0" applyFont="1" applyFill="1" applyAlignment="1">
      <alignment wrapText="1"/>
    </xf>
    <xf numFmtId="0" fontId="16" fillId="2" borderId="0" xfId="0" applyFont="1" applyFill="1" applyAlignment="1">
      <alignment vertical="center"/>
    </xf>
    <xf numFmtId="164" fontId="16" fillId="2" borderId="0" xfId="0" applyNumberFormat="1" applyFont="1" applyFill="1"/>
    <xf numFmtId="0" fontId="18" fillId="2" borderId="0" xfId="0" applyFont="1" applyFill="1" applyAlignment="1">
      <alignment vertical="center"/>
    </xf>
    <xf numFmtId="0" fontId="19"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center" wrapText="1"/>
    </xf>
    <xf numFmtId="0" fontId="16" fillId="4" borderId="16" xfId="0" applyFont="1" applyFill="1" applyBorder="1" applyAlignment="1">
      <alignment vertical="center"/>
    </xf>
    <xf numFmtId="0" fontId="16" fillId="4" borderId="16" xfId="0" applyFont="1" applyFill="1" applyBorder="1" applyAlignment="1">
      <alignment vertical="center" wrapText="1"/>
    </xf>
    <xf numFmtId="0" fontId="14" fillId="4" borderId="16" xfId="0" applyFont="1" applyFill="1" applyBorder="1" applyAlignment="1">
      <alignment vertical="center" wrapText="1"/>
    </xf>
    <xf numFmtId="0" fontId="14" fillId="4" borderId="16" xfId="0" applyFont="1" applyFill="1" applyBorder="1" applyAlignment="1">
      <alignment vertical="center"/>
    </xf>
    <xf numFmtId="0" fontId="16" fillId="4" borderId="16" xfId="0" applyFont="1" applyFill="1" applyBorder="1" applyAlignment="1">
      <alignment horizontal="left" vertical="center" wrapText="1"/>
    </xf>
    <xf numFmtId="0" fontId="0" fillId="7" borderId="20" xfId="0" applyFill="1" applyBorder="1" applyAlignment="1">
      <alignment vertical="center" wrapText="1"/>
    </xf>
    <xf numFmtId="0" fontId="0" fillId="7" borderId="4" xfId="0" applyFill="1" applyBorder="1" applyAlignment="1">
      <alignment vertical="center" wrapText="1"/>
    </xf>
    <xf numFmtId="0" fontId="0" fillId="7" borderId="3" xfId="0" applyFill="1" applyBorder="1" applyAlignment="1">
      <alignment vertical="center" wrapText="1"/>
    </xf>
    <xf numFmtId="0" fontId="18" fillId="2" borderId="21" xfId="0" applyFont="1" applyFill="1" applyBorder="1" applyAlignment="1">
      <alignment vertical="center"/>
    </xf>
    <xf numFmtId="0" fontId="16" fillId="2" borderId="22" xfId="0" applyFont="1" applyFill="1" applyBorder="1" applyAlignment="1">
      <alignment vertical="center" wrapText="1"/>
    </xf>
    <xf numFmtId="0" fontId="16" fillId="2" borderId="18" xfId="0" applyFont="1" applyFill="1" applyBorder="1" applyAlignment="1">
      <alignment vertical="center" wrapText="1"/>
    </xf>
    <xf numFmtId="0" fontId="13" fillId="8" borderId="6" xfId="0" applyFont="1" applyFill="1" applyBorder="1" applyAlignment="1">
      <alignment vertical="center" wrapText="1"/>
    </xf>
    <xf numFmtId="0" fontId="13" fillId="8" borderId="8" xfId="0" applyFont="1" applyFill="1" applyBorder="1" applyAlignment="1">
      <alignment vertical="center" wrapText="1"/>
    </xf>
    <xf numFmtId="0" fontId="0" fillId="0" borderId="15" xfId="0" applyBorder="1" applyAlignment="1" applyProtection="1">
      <alignment vertical="center" wrapText="1"/>
      <protection locked="0"/>
    </xf>
    <xf numFmtId="0" fontId="0" fillId="4" borderId="8" xfId="0" applyFill="1" applyBorder="1" applyAlignment="1">
      <alignment vertical="center" wrapText="1"/>
    </xf>
    <xf numFmtId="0" fontId="0" fillId="4" borderId="5" xfId="0" applyFill="1" applyBorder="1" applyAlignment="1">
      <alignment vertical="center" wrapText="1"/>
    </xf>
    <xf numFmtId="0" fontId="0" fillId="4" borderId="6" xfId="0" applyFill="1" applyBorder="1" applyAlignment="1">
      <alignment vertical="center" wrapText="1"/>
    </xf>
    <xf numFmtId="0" fontId="0" fillId="4" borderId="7" xfId="0" applyFill="1" applyBorder="1" applyAlignment="1">
      <alignment vertical="center" wrapText="1"/>
    </xf>
    <xf numFmtId="0" fontId="0" fillId="0" borderId="26" xfId="0" applyBorder="1" applyAlignment="1" applyProtection="1">
      <alignment vertical="center" wrapText="1"/>
      <protection locked="0"/>
    </xf>
    <xf numFmtId="14" fontId="0" fillId="3" borderId="26" xfId="0" applyNumberFormat="1" applyFill="1" applyBorder="1" applyAlignment="1">
      <alignment vertical="center" wrapText="1"/>
    </xf>
    <xf numFmtId="14" fontId="0" fillId="0" borderId="26" xfId="0" applyNumberFormat="1" applyBorder="1" applyAlignment="1" applyProtection="1">
      <alignment vertical="center" wrapText="1"/>
      <protection locked="0"/>
    </xf>
    <xf numFmtId="0" fontId="13" fillId="9" borderId="6" xfId="0" applyFont="1" applyFill="1" applyBorder="1" applyAlignment="1">
      <alignment vertical="center" wrapText="1"/>
    </xf>
    <xf numFmtId="0" fontId="13" fillId="9" borderId="16" xfId="0" applyFont="1" applyFill="1" applyBorder="1" applyAlignment="1">
      <alignment vertical="center" wrapText="1"/>
    </xf>
    <xf numFmtId="14" fontId="0" fillId="3" borderId="14" xfId="0" applyNumberFormat="1" applyFill="1" applyBorder="1" applyAlignment="1">
      <alignment vertical="center" wrapText="1"/>
    </xf>
    <xf numFmtId="14" fontId="0" fillId="3" borderId="0" xfId="0" applyNumberFormat="1" applyFill="1" applyAlignment="1">
      <alignment vertical="center" wrapText="1"/>
    </xf>
    <xf numFmtId="0" fontId="0" fillId="7" borderId="10" xfId="0" applyFill="1" applyBorder="1" applyAlignment="1">
      <alignment vertical="center" wrapText="1"/>
    </xf>
    <xf numFmtId="0" fontId="13" fillId="8" borderId="2" xfId="0" applyFont="1" applyFill="1" applyBorder="1" applyAlignment="1">
      <alignment vertical="center" wrapText="1"/>
    </xf>
    <xf numFmtId="0" fontId="0" fillId="7" borderId="27" xfId="0" applyFill="1" applyBorder="1" applyAlignment="1">
      <alignment vertical="center" wrapText="1"/>
    </xf>
    <xf numFmtId="0" fontId="0" fillId="7" borderId="28" xfId="0" applyFill="1" applyBorder="1" applyAlignment="1">
      <alignment vertical="center" wrapText="1"/>
    </xf>
    <xf numFmtId="14" fontId="0" fillId="5" borderId="13" xfId="0" applyNumberFormat="1" applyFill="1" applyBorder="1" applyAlignment="1">
      <alignment vertical="center" wrapText="1"/>
    </xf>
    <xf numFmtId="0" fontId="22" fillId="2" borderId="0" xfId="0" applyFont="1" applyFill="1"/>
    <xf numFmtId="0" fontId="0" fillId="4" borderId="20" xfId="0" applyFill="1" applyBorder="1" applyAlignment="1">
      <alignment vertical="center" wrapText="1"/>
    </xf>
    <xf numFmtId="0" fontId="0" fillId="4" borderId="29" xfId="0" applyFill="1" applyBorder="1" applyAlignment="1">
      <alignment vertical="center" wrapText="1"/>
    </xf>
    <xf numFmtId="164" fontId="16" fillId="2" borderId="16" xfId="0" applyNumberFormat="1" applyFont="1" applyFill="1" applyBorder="1"/>
    <xf numFmtId="0" fontId="23" fillId="2" borderId="0" xfId="0" applyFont="1" applyFill="1"/>
    <xf numFmtId="0" fontId="13" fillId="3" borderId="0" xfId="0" applyFont="1" applyFill="1" applyAlignment="1">
      <alignment wrapText="1"/>
    </xf>
    <xf numFmtId="0" fontId="13" fillId="8" borderId="0" xfId="0" applyFont="1" applyFill="1" applyAlignment="1">
      <alignment vertical="center"/>
    </xf>
    <xf numFmtId="0" fontId="13" fillId="10" borderId="0" xfId="0" applyFont="1" applyFill="1" applyAlignment="1">
      <alignment vertical="center"/>
    </xf>
    <xf numFmtId="0" fontId="13" fillId="3" borderId="0" xfId="0" applyFont="1" applyFill="1" applyAlignment="1">
      <alignment vertical="center"/>
    </xf>
    <xf numFmtId="0" fontId="0" fillId="4" borderId="0" xfId="0" applyFill="1" applyAlignment="1">
      <alignment vertical="center" wrapText="1"/>
    </xf>
    <xf numFmtId="0" fontId="0" fillId="3" borderId="0" xfId="0" applyFill="1"/>
    <xf numFmtId="14" fontId="0" fillId="2" borderId="0" xfId="0" applyNumberFormat="1" applyFill="1"/>
    <xf numFmtId="0" fontId="13" fillId="3" borderId="16" xfId="0" applyFont="1" applyFill="1" applyBorder="1" applyAlignment="1">
      <alignment wrapText="1"/>
    </xf>
    <xf numFmtId="0" fontId="13" fillId="8" borderId="16" xfId="0" applyFont="1" applyFill="1" applyBorder="1" applyAlignment="1">
      <alignment vertical="center"/>
    </xf>
    <xf numFmtId="0" fontId="13" fillId="10" borderId="16" xfId="0" applyFont="1" applyFill="1" applyBorder="1" applyAlignment="1">
      <alignment vertical="center"/>
    </xf>
    <xf numFmtId="0" fontId="13" fillId="3" borderId="16" xfId="0" applyFont="1" applyFill="1" applyBorder="1" applyAlignment="1">
      <alignment vertical="center"/>
    </xf>
    <xf numFmtId="0" fontId="0" fillId="4" borderId="16" xfId="0" applyFill="1" applyBorder="1" applyAlignment="1">
      <alignment vertical="center" wrapText="1"/>
    </xf>
    <xf numFmtId="0" fontId="0" fillId="0" borderId="0" xfId="0" applyProtection="1">
      <protection locked="0"/>
    </xf>
    <xf numFmtId="14" fontId="17" fillId="3" borderId="1" xfId="0" applyNumberFormat="1" applyFont="1" applyFill="1" applyBorder="1" applyAlignment="1" applyProtection="1">
      <alignment horizontal="center" vertical="center"/>
      <protection locked="0"/>
    </xf>
    <xf numFmtId="0" fontId="0" fillId="3" borderId="0" xfId="0" applyFill="1" applyAlignment="1">
      <alignment vertical="center" wrapText="1"/>
    </xf>
    <xf numFmtId="0" fontId="4" fillId="2" borderId="0" xfId="1" applyFont="1" applyFill="1" applyAlignment="1">
      <alignment horizontal="left" vertical="top" wrapText="1"/>
    </xf>
    <xf numFmtId="0" fontId="6" fillId="2" borderId="0" xfId="1" applyFont="1" applyFill="1" applyAlignment="1">
      <alignment horizontal="left" vertical="center" wrapText="1"/>
    </xf>
    <xf numFmtId="0" fontId="4" fillId="2" borderId="0" xfId="1" applyFont="1" applyFill="1" applyAlignment="1">
      <alignment horizontal="left" wrapText="1"/>
    </xf>
    <xf numFmtId="0" fontId="16" fillId="2" borderId="0" xfId="0" applyFont="1" applyFill="1" applyAlignment="1">
      <alignment horizontal="left" vertical="center"/>
    </xf>
    <xf numFmtId="0" fontId="16" fillId="0" borderId="0" xfId="0" applyFont="1" applyAlignment="1">
      <alignment horizontal="left" vertical="center" wrapText="1"/>
    </xf>
    <xf numFmtId="49" fontId="9" fillId="2" borderId="0" xfId="1" applyNumberFormat="1" applyFont="1" applyFill="1" applyAlignment="1">
      <alignment horizontal="left" vertical="center"/>
    </xf>
    <xf numFmtId="49" fontId="3" fillId="2" borderId="0" xfId="1" applyNumberFormat="1" applyFont="1" applyFill="1" applyAlignment="1">
      <alignment horizontal="left" vertical="center"/>
    </xf>
    <xf numFmtId="0" fontId="4" fillId="2" borderId="0" xfId="1" applyFont="1" applyFill="1" applyAlignment="1">
      <alignment horizontal="left" vertical="center" wrapText="1"/>
    </xf>
    <xf numFmtId="0" fontId="4" fillId="2" borderId="0" xfId="1" applyFont="1" applyFill="1" applyAlignment="1">
      <alignment horizontal="left"/>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4" xfId="1" applyFont="1" applyFill="1" applyBorder="1" applyAlignment="1" applyProtection="1">
      <alignment horizontal="left" vertical="center"/>
      <protection locked="0"/>
    </xf>
    <xf numFmtId="0" fontId="24" fillId="2" borderId="0" xfId="1" applyFont="1" applyFill="1" applyAlignment="1">
      <alignment horizontal="left" vertical="center" wrapText="1"/>
    </xf>
    <xf numFmtId="0" fontId="24" fillId="2" borderId="0" xfId="1" applyFont="1" applyFill="1" applyAlignment="1">
      <alignment horizontal="left" wrapText="1"/>
    </xf>
    <xf numFmtId="0" fontId="14" fillId="6" borderId="9"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3" borderId="23"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14" fillId="3" borderId="25" xfId="0" applyFont="1" applyFill="1" applyBorder="1" applyAlignment="1">
      <alignment horizontal="left" vertical="center" wrapText="1"/>
    </xf>
    <xf numFmtId="0" fontId="14" fillId="6" borderId="10" xfId="0" applyFont="1" applyFill="1" applyBorder="1" applyAlignment="1">
      <alignment horizontal="center" vertical="center" wrapText="1"/>
    </xf>
    <xf numFmtId="0" fontId="27" fillId="2" borderId="0" xfId="0" applyFont="1" applyFill="1" applyAlignment="1">
      <alignment horizontal="left"/>
    </xf>
    <xf numFmtId="0" fontId="16" fillId="2" borderId="0" xfId="0" applyFont="1" applyFill="1" applyAlignment="1">
      <alignment horizontal="left"/>
    </xf>
    <xf numFmtId="0" fontId="19" fillId="2" borderId="0" xfId="0" applyFont="1" applyFill="1" applyAlignment="1">
      <alignment horizontal="left" vertical="center"/>
    </xf>
    <xf numFmtId="0" fontId="17" fillId="2" borderId="0" xfId="0" applyFont="1" applyFill="1" applyAlignment="1">
      <alignment horizontal="center"/>
    </xf>
    <xf numFmtId="0" fontId="20" fillId="2" borderId="0" xfId="0" applyFont="1" applyFill="1" applyAlignment="1">
      <alignment horizontal="left"/>
    </xf>
    <xf numFmtId="0" fontId="18" fillId="2" borderId="0" xfId="0" applyFont="1" applyFill="1" applyAlignment="1">
      <alignment horizontal="right" vertical="center"/>
    </xf>
    <xf numFmtId="0" fontId="23" fillId="10" borderId="9" xfId="0" applyFont="1" applyFill="1" applyBorder="1" applyAlignment="1" applyProtection="1">
      <alignment horizontal="center" vertical="center"/>
      <protection locked="0"/>
    </xf>
    <xf numFmtId="0" fontId="23" fillId="10" borderId="10" xfId="0" applyFont="1" applyFill="1" applyBorder="1" applyAlignment="1" applyProtection="1">
      <alignment horizontal="center" vertical="center"/>
      <protection locked="0"/>
    </xf>
    <xf numFmtId="0" fontId="23" fillId="10" borderId="11" xfId="0" applyFont="1" applyFill="1" applyBorder="1" applyAlignment="1" applyProtection="1">
      <alignment horizontal="center" vertical="center"/>
      <protection locked="0"/>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6" borderId="13" xfId="0" applyFont="1" applyFill="1" applyBorder="1" applyAlignment="1">
      <alignment horizontal="center" vertical="center" wrapText="1"/>
    </xf>
  </cellXfs>
  <cellStyles count="2">
    <cellStyle name="Normal" xfId="0" builtinId="0"/>
    <cellStyle name="Normal 2" xfId="1" xr:uid="{17C1B199-7D92-485B-9E29-05B6231B70CE}"/>
  </cellStyles>
  <dxfs count="38">
    <dxf>
      <font>
        <color theme="1"/>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i val="0"/>
        <color rgb="FF006100"/>
      </font>
      <fill>
        <patternFill patternType="solid">
          <bgColor theme="9" tint="0.79998168889431442"/>
        </patternFill>
      </fill>
    </dxf>
    <dxf>
      <font>
        <color rgb="FF9C0006"/>
      </font>
      <fill>
        <patternFill>
          <bgColor rgb="FFFFC7CE"/>
        </patternFill>
      </fill>
    </dxf>
    <dxf>
      <font>
        <color rgb="FF9C5700"/>
      </font>
      <fill>
        <patternFill>
          <bgColor rgb="FFFFEB9C"/>
        </patternFill>
      </fill>
    </dxf>
    <dxf>
      <font>
        <b/>
        <i val="0"/>
        <color rgb="FF006100"/>
      </font>
      <fill>
        <patternFill patternType="solid">
          <bgColor theme="9" tint="0.7999816888943144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border>
        <left style="thin">
          <color auto="1"/>
        </left>
        <right style="thin">
          <color auto="1"/>
        </right>
        <top style="thin">
          <color auto="1"/>
        </top>
        <bottom style="thin">
          <color auto="1"/>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theme="0" tint="-0.14996795556505021"/>
        </patternFill>
      </fill>
    </dxf>
    <dxf>
      <font>
        <b/>
        <i val="0"/>
        <color rgb="FF006100"/>
      </font>
      <fill>
        <patternFill patternType="solid">
          <bgColor theme="9" tint="0.79998168889431442"/>
        </patternFill>
      </fill>
    </dxf>
    <dxf>
      <font>
        <color rgb="FF9C0006"/>
      </font>
      <fill>
        <patternFill>
          <bgColor rgb="FFFFC7CE"/>
        </patternFill>
      </fill>
    </dxf>
    <dxf>
      <font>
        <color rgb="FF9C5700"/>
      </font>
      <fill>
        <patternFill>
          <bgColor rgb="FFFFEB9C"/>
        </patternFill>
      </fill>
    </dxf>
    <dxf>
      <font>
        <b/>
        <i val="0"/>
        <color rgb="FF006100"/>
      </font>
      <fill>
        <patternFill patternType="solid">
          <bgColor theme="9" tint="0.79998168889431442"/>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006100"/>
      </font>
      <fill>
        <patternFill patternType="solid">
          <bgColor theme="9" tint="0.79998168889431442"/>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7E69"/>
      <color rgb="FFD664A6"/>
      <color rgb="FFE7A3CA"/>
      <color rgb="FFFF9966"/>
      <color rgb="FFFF8181"/>
      <color rgb="FF0087E2"/>
      <color rgb="FF1DA4FF"/>
      <color rgb="FF00558E"/>
      <color rgb="FF006C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tx>
            <c:strRef>
              <c:f>RES_SUMMARY!$B$10</c:f>
              <c:strCache>
                <c:ptCount val="1"/>
                <c:pt idx="0">
                  <c:v>0</c:v>
                </c:pt>
              </c:strCache>
            </c:strRef>
          </c:tx>
          <c:dPt>
            <c:idx val="0"/>
            <c:bubble3D val="0"/>
            <c:spPr>
              <a:solidFill>
                <a:schemeClr val="accent6">
                  <a:lumMod val="60000"/>
                  <a:lumOff val="40000"/>
                </a:schemeClr>
              </a:solidFill>
              <a:ln w="19050">
                <a:solidFill>
                  <a:schemeClr val="bg1"/>
                </a:solidFill>
              </a:ln>
              <a:effectLst/>
            </c:spPr>
            <c:extLst>
              <c:ext xmlns:c16="http://schemas.microsoft.com/office/drawing/2014/chart" uri="{C3380CC4-5D6E-409C-BE32-E72D297353CC}">
                <c16:uniqueId val="{00000002-2979-4C47-BEF6-4AED384D68B9}"/>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2979-4C47-BEF6-4AED384D68B9}"/>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7-2979-4C47-BEF6-4AED384D68B9}"/>
              </c:ext>
            </c:extLst>
          </c:dPt>
          <c:dPt>
            <c:idx val="3"/>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4-2979-4C47-BEF6-4AED384D68B9}"/>
              </c:ext>
            </c:extLst>
          </c:dPt>
          <c:dPt>
            <c:idx val="4"/>
            <c:bubble3D val="0"/>
            <c:spPr>
              <a:solidFill>
                <a:srgbClr val="D664A6"/>
              </a:solidFill>
              <a:ln w="19050">
                <a:solidFill>
                  <a:schemeClr val="lt1"/>
                </a:solidFill>
              </a:ln>
              <a:effectLst/>
            </c:spPr>
            <c:extLst>
              <c:ext xmlns:c16="http://schemas.microsoft.com/office/drawing/2014/chart" uri="{C3380CC4-5D6E-409C-BE32-E72D297353CC}">
                <c16:uniqueId val="{00000006-2979-4C47-BEF6-4AED384D68B9}"/>
              </c:ext>
            </c:extLst>
          </c:dPt>
          <c:dPt>
            <c:idx val="5"/>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5-2979-4C47-BEF6-4AED384D68B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2979-4C47-BEF6-4AED384D68B9}"/>
                </c:ext>
              </c:extLst>
            </c:dLbl>
            <c:dLbl>
              <c:idx val="1"/>
              <c:layout>
                <c:manualLayout>
                  <c:x val="-6.0855205599300091E-3"/>
                  <c:y val="-2.27085156022163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79-4C47-BEF6-4AED384D68B9}"/>
                </c:ext>
              </c:extLst>
            </c:dLbl>
            <c:dLbl>
              <c:idx val="3"/>
              <c:showLegendKey val="0"/>
              <c:showVal val="0"/>
              <c:showCatName val="1"/>
              <c:showSerName val="0"/>
              <c:showPercent val="1"/>
              <c:showBubbleSize val="0"/>
              <c:extLst>
                <c:ext xmlns:c15="http://schemas.microsoft.com/office/drawing/2012/chart" uri="{CE6537A1-D6FC-4f65-9D91-7224C49458BB}">
                  <c15:layout>
                    <c:manualLayout>
                      <c:w val="0.23541666666666666"/>
                      <c:h val="0.18609550561797755"/>
                    </c:manualLayout>
                  </c15:layout>
                </c:ext>
                <c:ext xmlns:c16="http://schemas.microsoft.com/office/drawing/2014/chart" uri="{C3380CC4-5D6E-409C-BE32-E72D297353CC}">
                  <c16:uniqueId val="{00000004-2979-4C47-BEF6-4AED384D68B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RES_SUMMARY!$C$5:$C$10</c:f>
              <c:strCache>
                <c:ptCount val="6"/>
                <c:pt idx="0">
                  <c:v>Fully Vaccinated</c:v>
                </c:pt>
                <c:pt idx="1">
                  <c:v>Waiting 2nd dose</c:v>
                </c:pt>
                <c:pt idx="2">
                  <c:v>Received 1st; declined 2nd</c:v>
                </c:pt>
                <c:pt idx="3">
                  <c:v>Medical contraindication</c:v>
                </c:pt>
                <c:pt idx="4">
                  <c:v>Declined</c:v>
                </c:pt>
                <c:pt idx="5">
                  <c:v>Unknown</c:v>
                </c:pt>
              </c:strCache>
            </c:strRef>
          </c:cat>
          <c:val>
            <c:numRef>
              <c:f>RES_SUMMARY!$B$5:$B$10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979-4C47-BEF6-4AED384D68B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tx>
            <c:strRef>
              <c:f>RES_SUMMARY!$M$8</c:f>
              <c:strCache>
                <c:ptCount val="1"/>
                <c:pt idx="0">
                  <c:v>Adverse Events</c:v>
                </c:pt>
              </c:strCache>
            </c:strRef>
          </c:tx>
          <c:dPt>
            <c:idx val="0"/>
            <c:bubble3D val="0"/>
            <c:spPr>
              <a:solidFill>
                <a:srgbClr val="FF9966"/>
              </a:solidFill>
              <a:ln w="19050">
                <a:solidFill>
                  <a:schemeClr val="lt1"/>
                </a:solidFill>
              </a:ln>
              <a:effectLst/>
            </c:spPr>
            <c:extLst>
              <c:ext xmlns:c16="http://schemas.microsoft.com/office/drawing/2014/chart" uri="{C3380CC4-5D6E-409C-BE32-E72D297353CC}">
                <c16:uniqueId val="{00000002-B454-4DE6-AF54-08687592577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6F3-4D52-BDAA-0AFF15228E7B}"/>
              </c:ext>
            </c:extLst>
          </c:dPt>
          <c:dPt>
            <c:idx val="2"/>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3-B454-4DE6-AF54-086875925774}"/>
              </c:ext>
            </c:extLst>
          </c:dPt>
          <c:dLbls>
            <c:dLbl>
              <c:idx val="2"/>
              <c:layout>
                <c:manualLayout>
                  <c:x val="0.12507830271216097"/>
                  <c:y val="0.1374777631962671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454-4DE6-AF54-08687592577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RES_SUMMARY!$L$9:$L$11</c:f>
              <c:strCache>
                <c:ptCount val="3"/>
                <c:pt idx="0">
                  <c:v>Pfizer-BioNTech</c:v>
                </c:pt>
                <c:pt idx="1">
                  <c:v>Moderna</c:v>
                </c:pt>
                <c:pt idx="2">
                  <c:v>Janssen/Johnson &amp; Johnson</c:v>
                </c:pt>
              </c:strCache>
            </c:strRef>
          </c:cat>
          <c:val>
            <c:numRef>
              <c:f>RES_SUMMARY!$M$9:$M$11</c:f>
              <c:numCache>
                <c:formatCode>General</c:formatCode>
                <c:ptCount val="3"/>
                <c:pt idx="0">
                  <c:v>0</c:v>
                </c:pt>
                <c:pt idx="1">
                  <c:v>0</c:v>
                </c:pt>
                <c:pt idx="2">
                  <c:v>0</c:v>
                </c:pt>
              </c:numCache>
            </c:numRef>
          </c:val>
          <c:extLst>
            <c:ext xmlns:c16="http://schemas.microsoft.com/office/drawing/2014/chart" uri="{C3380CC4-5D6E-409C-BE32-E72D297353CC}">
              <c16:uniqueId val="{00000000-B454-4DE6-AF54-08687592577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COVID-19 VACCINATION STATUS OF RESIDENTS</a:t>
            </a:r>
            <a:r>
              <a:rPr lang="en-US" baseline="0"/>
              <a:t> BY WEEK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RES_SUMMARY!$A$42</c:f>
              <c:strCache>
                <c:ptCount val="1"/>
                <c:pt idx="0">
                  <c:v>Total # of residents w/ vaccinations fully completed</c:v>
                </c:pt>
              </c:strCache>
            </c:strRef>
          </c:tx>
          <c:spPr>
            <a:ln w="28575" cap="rnd">
              <a:solidFill>
                <a:schemeClr val="accent6">
                  <a:lumMod val="60000"/>
                  <a:lumOff val="40000"/>
                </a:schemeClr>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RES_SUMMARY!res_weeks</c:f>
              <c:strCache>
                <c:ptCount val="25"/>
                <c:pt idx="0">
                  <c:v>12/14-12/20</c:v>
                </c:pt>
                <c:pt idx="1">
                  <c:v>12/21-12/27</c:v>
                </c:pt>
                <c:pt idx="2">
                  <c:v>12/28-01/03</c:v>
                </c:pt>
                <c:pt idx="3">
                  <c:v>01/04-01/10</c:v>
                </c:pt>
                <c:pt idx="4">
                  <c:v>01/11-01/17</c:v>
                </c:pt>
                <c:pt idx="5">
                  <c:v>01/18-01/24</c:v>
                </c:pt>
                <c:pt idx="6">
                  <c:v>01/25-01/31</c:v>
                </c:pt>
                <c:pt idx="7">
                  <c:v>02/01-02/07</c:v>
                </c:pt>
                <c:pt idx="8">
                  <c:v>02/08-02/14</c:v>
                </c:pt>
                <c:pt idx="9">
                  <c:v>02/15-02/21</c:v>
                </c:pt>
                <c:pt idx="10">
                  <c:v>02/22-02/28</c:v>
                </c:pt>
                <c:pt idx="11">
                  <c:v>03/01-03/07</c:v>
                </c:pt>
                <c:pt idx="12">
                  <c:v>03/08-03/14</c:v>
                </c:pt>
                <c:pt idx="13">
                  <c:v>03/15-03/21</c:v>
                </c:pt>
                <c:pt idx="14">
                  <c:v>03/22-03/28</c:v>
                </c:pt>
                <c:pt idx="15">
                  <c:v>03/29-04/04</c:v>
                </c:pt>
                <c:pt idx="16">
                  <c:v>04/05-04/11</c:v>
                </c:pt>
                <c:pt idx="17">
                  <c:v>04/12-04/18</c:v>
                </c:pt>
                <c:pt idx="18">
                  <c:v>04/19-04/25</c:v>
                </c:pt>
                <c:pt idx="19">
                  <c:v>04/26-05/02</c:v>
                </c:pt>
                <c:pt idx="20">
                  <c:v>05/03-05/09</c:v>
                </c:pt>
                <c:pt idx="21">
                  <c:v>05/10-05/16</c:v>
                </c:pt>
                <c:pt idx="22">
                  <c:v>05/17-05/23</c:v>
                </c:pt>
                <c:pt idx="23">
                  <c:v>05/24-05/30</c:v>
                </c:pt>
                <c:pt idx="24">
                  <c:v>05/31-06/06</c:v>
                </c:pt>
              </c:strCache>
            </c:strRef>
          </c:cat>
          <c:val>
            <c:numRef>
              <c:f>RES_SUMMARY!res_vax</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D5E8-415B-8419-8CB4B1CBBF03}"/>
            </c:ext>
          </c:extLst>
        </c:ser>
        <c:ser>
          <c:idx val="2"/>
          <c:order val="1"/>
          <c:tx>
            <c:strRef>
              <c:f>RES_SUMMARY!$A$41</c:f>
              <c:strCache>
                <c:ptCount val="1"/>
                <c:pt idx="0">
                  <c:v>Total # of residents awaiting 2nd dose</c:v>
                </c:pt>
              </c:strCache>
            </c:strRef>
          </c:tx>
          <c:spPr>
            <a:ln w="28575" cap="rnd">
              <a:solidFill>
                <a:schemeClr val="accent4">
                  <a:lumMod val="60000"/>
                  <a:lumOff val="40000"/>
                </a:schemeClr>
              </a:solidFill>
              <a:round/>
            </a:ln>
            <a:effectLst/>
          </c:spPr>
          <c:marker>
            <c:symbol val="circle"/>
            <c:size val="5"/>
            <c:spPr>
              <a:solidFill>
                <a:schemeClr val="accent4"/>
              </a:solidFill>
              <a:ln w="9525">
                <a:solidFill>
                  <a:schemeClr val="accent4"/>
                </a:solidFill>
              </a:ln>
              <a:effectLst/>
            </c:spPr>
          </c:marker>
          <c:cat>
            <c:strRef>
              <c:f>RES_SUMMARY!res_weeks</c:f>
              <c:strCache>
                <c:ptCount val="25"/>
                <c:pt idx="0">
                  <c:v>12/14-12/20</c:v>
                </c:pt>
                <c:pt idx="1">
                  <c:v>12/21-12/27</c:v>
                </c:pt>
                <c:pt idx="2">
                  <c:v>12/28-01/03</c:v>
                </c:pt>
                <c:pt idx="3">
                  <c:v>01/04-01/10</c:v>
                </c:pt>
                <c:pt idx="4">
                  <c:v>01/11-01/17</c:v>
                </c:pt>
                <c:pt idx="5">
                  <c:v>01/18-01/24</c:v>
                </c:pt>
                <c:pt idx="6">
                  <c:v>01/25-01/31</c:v>
                </c:pt>
                <c:pt idx="7">
                  <c:v>02/01-02/07</c:v>
                </c:pt>
                <c:pt idx="8">
                  <c:v>02/08-02/14</c:v>
                </c:pt>
                <c:pt idx="9">
                  <c:v>02/15-02/21</c:v>
                </c:pt>
                <c:pt idx="10">
                  <c:v>02/22-02/28</c:v>
                </c:pt>
                <c:pt idx="11">
                  <c:v>03/01-03/07</c:v>
                </c:pt>
                <c:pt idx="12">
                  <c:v>03/08-03/14</c:v>
                </c:pt>
                <c:pt idx="13">
                  <c:v>03/15-03/21</c:v>
                </c:pt>
                <c:pt idx="14">
                  <c:v>03/22-03/28</c:v>
                </c:pt>
                <c:pt idx="15">
                  <c:v>03/29-04/04</c:v>
                </c:pt>
                <c:pt idx="16">
                  <c:v>04/05-04/11</c:v>
                </c:pt>
                <c:pt idx="17">
                  <c:v>04/12-04/18</c:v>
                </c:pt>
                <c:pt idx="18">
                  <c:v>04/19-04/25</c:v>
                </c:pt>
                <c:pt idx="19">
                  <c:v>04/26-05/02</c:v>
                </c:pt>
                <c:pt idx="20">
                  <c:v>05/03-05/09</c:v>
                </c:pt>
                <c:pt idx="21">
                  <c:v>05/10-05/16</c:v>
                </c:pt>
                <c:pt idx="22">
                  <c:v>05/17-05/23</c:v>
                </c:pt>
                <c:pt idx="23">
                  <c:v>05/24-05/30</c:v>
                </c:pt>
                <c:pt idx="24">
                  <c:v>05/31-06/06</c:v>
                </c:pt>
              </c:strCache>
            </c:strRef>
          </c:cat>
          <c:val>
            <c:numRef>
              <c:f>RES_SUMMARY!res_2nd_wait</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D5E8-415B-8419-8CB4B1CBBF03}"/>
            </c:ext>
          </c:extLst>
        </c:ser>
        <c:ser>
          <c:idx val="1"/>
          <c:order val="2"/>
          <c:tx>
            <c:strRef>
              <c:f>RES_SUMMARY!$A$49</c:f>
              <c:strCache>
                <c:ptCount val="1"/>
                <c:pt idx="0">
                  <c:v>Total # of residents who refused the vaccine</c:v>
                </c:pt>
              </c:strCache>
            </c:strRef>
          </c:tx>
          <c:spPr>
            <a:ln w="28575" cap="rnd">
              <a:solidFill>
                <a:srgbClr val="E7A3CA"/>
              </a:solidFill>
              <a:round/>
            </a:ln>
            <a:effectLst/>
          </c:spPr>
          <c:marker>
            <c:symbol val="circle"/>
            <c:size val="5"/>
            <c:spPr>
              <a:solidFill>
                <a:srgbClr val="D664A6"/>
              </a:solidFill>
              <a:ln w="9525">
                <a:solidFill>
                  <a:srgbClr val="D664A6"/>
                </a:solidFill>
              </a:ln>
              <a:effectLst/>
            </c:spPr>
          </c:marker>
          <c:cat>
            <c:strRef>
              <c:f>RES_SUMMARY!res_weeks</c:f>
              <c:strCache>
                <c:ptCount val="25"/>
                <c:pt idx="0">
                  <c:v>12/14-12/20</c:v>
                </c:pt>
                <c:pt idx="1">
                  <c:v>12/21-12/27</c:v>
                </c:pt>
                <c:pt idx="2">
                  <c:v>12/28-01/03</c:v>
                </c:pt>
                <c:pt idx="3">
                  <c:v>01/04-01/10</c:v>
                </c:pt>
                <c:pt idx="4">
                  <c:v>01/11-01/17</c:v>
                </c:pt>
                <c:pt idx="5">
                  <c:v>01/18-01/24</c:v>
                </c:pt>
                <c:pt idx="6">
                  <c:v>01/25-01/31</c:v>
                </c:pt>
                <c:pt idx="7">
                  <c:v>02/01-02/07</c:v>
                </c:pt>
                <c:pt idx="8">
                  <c:v>02/08-02/14</c:v>
                </c:pt>
                <c:pt idx="9">
                  <c:v>02/15-02/21</c:v>
                </c:pt>
                <c:pt idx="10">
                  <c:v>02/22-02/28</c:v>
                </c:pt>
                <c:pt idx="11">
                  <c:v>03/01-03/07</c:v>
                </c:pt>
                <c:pt idx="12">
                  <c:v>03/08-03/14</c:v>
                </c:pt>
                <c:pt idx="13">
                  <c:v>03/15-03/21</c:v>
                </c:pt>
                <c:pt idx="14">
                  <c:v>03/22-03/28</c:v>
                </c:pt>
                <c:pt idx="15">
                  <c:v>03/29-04/04</c:v>
                </c:pt>
                <c:pt idx="16">
                  <c:v>04/05-04/11</c:v>
                </c:pt>
                <c:pt idx="17">
                  <c:v>04/12-04/18</c:v>
                </c:pt>
                <c:pt idx="18">
                  <c:v>04/19-04/25</c:v>
                </c:pt>
                <c:pt idx="19">
                  <c:v>04/26-05/02</c:v>
                </c:pt>
                <c:pt idx="20">
                  <c:v>05/03-05/09</c:v>
                </c:pt>
                <c:pt idx="21">
                  <c:v>05/10-05/16</c:v>
                </c:pt>
                <c:pt idx="22">
                  <c:v>05/17-05/23</c:v>
                </c:pt>
                <c:pt idx="23">
                  <c:v>05/24-05/30</c:v>
                </c:pt>
                <c:pt idx="24">
                  <c:v>05/31-06/06</c:v>
                </c:pt>
              </c:strCache>
            </c:strRef>
          </c:cat>
          <c:val>
            <c:numRef>
              <c:f>RES_SUMMARY!res_refused</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D5E8-415B-8419-8CB4B1CBBF03}"/>
            </c:ext>
          </c:extLst>
        </c:ser>
        <c:dLbls>
          <c:showLegendKey val="0"/>
          <c:showVal val="0"/>
          <c:showCatName val="0"/>
          <c:showSerName val="0"/>
          <c:showPercent val="0"/>
          <c:showBubbleSize val="0"/>
        </c:dLbls>
        <c:marker val="1"/>
        <c:smooth val="0"/>
        <c:axId val="901141711"/>
        <c:axId val="901129231"/>
      </c:lineChart>
      <c:catAx>
        <c:axId val="901141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1129231"/>
        <c:crosses val="autoZero"/>
        <c:auto val="1"/>
        <c:lblAlgn val="ctr"/>
        <c:lblOffset val="100"/>
        <c:noMultiLvlLbl val="0"/>
      </c:catAx>
      <c:valAx>
        <c:axId val="9011292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114171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tx>
            <c:strRef>
              <c:f>STAFF_SUMMARY!$B$10</c:f>
              <c:strCache>
                <c:ptCount val="1"/>
                <c:pt idx="0">
                  <c:v>0</c:v>
                </c:pt>
              </c:strCache>
            </c:strRef>
          </c:tx>
          <c:dPt>
            <c:idx val="0"/>
            <c:bubble3D val="0"/>
            <c:spPr>
              <a:solidFill>
                <a:schemeClr val="accent6">
                  <a:lumMod val="60000"/>
                  <a:lumOff val="40000"/>
                </a:schemeClr>
              </a:solidFill>
              <a:ln w="19050">
                <a:solidFill>
                  <a:schemeClr val="bg1"/>
                </a:solidFill>
              </a:ln>
              <a:effectLst/>
            </c:spPr>
            <c:extLst>
              <c:ext xmlns:c16="http://schemas.microsoft.com/office/drawing/2014/chart" uri="{C3380CC4-5D6E-409C-BE32-E72D297353CC}">
                <c16:uniqueId val="{00000001-C20D-40B3-BC02-8195FE2204C4}"/>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C20D-40B3-BC02-8195FE2204C4}"/>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5-C20D-40B3-BC02-8195FE2204C4}"/>
              </c:ext>
            </c:extLst>
          </c:dPt>
          <c:dPt>
            <c:idx val="3"/>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7-C20D-40B3-BC02-8195FE2204C4}"/>
              </c:ext>
            </c:extLst>
          </c:dPt>
          <c:dPt>
            <c:idx val="4"/>
            <c:bubble3D val="0"/>
            <c:spPr>
              <a:solidFill>
                <a:srgbClr val="D664A6"/>
              </a:solidFill>
              <a:ln w="19050">
                <a:solidFill>
                  <a:schemeClr val="lt1"/>
                </a:solidFill>
              </a:ln>
              <a:effectLst/>
            </c:spPr>
            <c:extLst>
              <c:ext xmlns:c16="http://schemas.microsoft.com/office/drawing/2014/chart" uri="{C3380CC4-5D6E-409C-BE32-E72D297353CC}">
                <c16:uniqueId val="{00000009-C20D-40B3-BC02-8195FE2204C4}"/>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B-C20D-40B3-BC02-8195FE2204C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C20D-40B3-BC02-8195FE2204C4}"/>
                </c:ext>
              </c:extLst>
            </c:dLbl>
            <c:dLbl>
              <c:idx val="2"/>
              <c:layout>
                <c:manualLayout>
                  <c:x val="-4.9876749781277339E-2"/>
                  <c:y val="4.218350547090704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0D-40B3-BC02-8195FE2204C4}"/>
                </c:ext>
              </c:extLst>
            </c:dLbl>
            <c:dLbl>
              <c:idx val="3"/>
              <c:layout>
                <c:manualLayout>
                  <c:x val="-5.8333333333333334E-2"/>
                  <c:y val="8.2345095812206323E-2"/>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3541666666666666"/>
                      <c:h val="0.25103069502675807"/>
                    </c:manualLayout>
                  </c15:layout>
                </c:ext>
                <c:ext xmlns:c16="http://schemas.microsoft.com/office/drawing/2014/chart" uri="{C3380CC4-5D6E-409C-BE32-E72D297353CC}">
                  <c16:uniqueId val="{00000007-C20D-40B3-BC02-8195FE2204C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STAFF_SUMMARY!$C$5:$C$10</c:f>
              <c:strCache>
                <c:ptCount val="6"/>
                <c:pt idx="0">
                  <c:v>Fully Vaccinated</c:v>
                </c:pt>
                <c:pt idx="1">
                  <c:v>Waiting 2nd dose</c:v>
                </c:pt>
                <c:pt idx="2">
                  <c:v>Received 1st; declined 2nd</c:v>
                </c:pt>
                <c:pt idx="3">
                  <c:v>Medical contraindication</c:v>
                </c:pt>
                <c:pt idx="4">
                  <c:v>Declined</c:v>
                </c:pt>
                <c:pt idx="5">
                  <c:v>Unknown</c:v>
                </c:pt>
              </c:strCache>
            </c:strRef>
          </c:cat>
          <c:val>
            <c:numRef>
              <c:f>STAFF_SUMMARY!$B$5:$B$10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C-C20D-40B3-BC02-8195FE2204C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tx>
            <c:strRef>
              <c:f>STAFF_SUMMARY!$M$8</c:f>
              <c:strCache>
                <c:ptCount val="1"/>
                <c:pt idx="0">
                  <c:v>Adverse Events</c:v>
                </c:pt>
              </c:strCache>
            </c:strRef>
          </c:tx>
          <c:dPt>
            <c:idx val="0"/>
            <c:bubble3D val="0"/>
            <c:spPr>
              <a:solidFill>
                <a:srgbClr val="FF9966"/>
              </a:solidFill>
              <a:ln w="19050">
                <a:solidFill>
                  <a:schemeClr val="lt1"/>
                </a:solidFill>
              </a:ln>
              <a:effectLst/>
            </c:spPr>
            <c:extLst>
              <c:ext xmlns:c16="http://schemas.microsoft.com/office/drawing/2014/chart" uri="{C3380CC4-5D6E-409C-BE32-E72D297353CC}">
                <c16:uniqueId val="{00000001-0342-437D-8F7A-9E0A11E99F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342-437D-8F7A-9E0A11E99F03}"/>
              </c:ext>
            </c:extLst>
          </c:dPt>
          <c:dPt>
            <c:idx val="2"/>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5-0342-437D-8F7A-9E0A11E99F03}"/>
              </c:ext>
            </c:extLst>
          </c:dPt>
          <c:dLbls>
            <c:dLbl>
              <c:idx val="2"/>
              <c:layout>
                <c:manualLayout>
                  <c:x val="0.12507830271216097"/>
                  <c:y val="0.1374777631962671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342-437D-8F7A-9E0A11E99F0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STAFF_SUMMARY!$L$9:$L$11</c:f>
              <c:strCache>
                <c:ptCount val="3"/>
                <c:pt idx="0">
                  <c:v>Pfizer-BioNTech</c:v>
                </c:pt>
                <c:pt idx="1">
                  <c:v>Moderna</c:v>
                </c:pt>
                <c:pt idx="2">
                  <c:v>Janssen/Johnson &amp; Johnson</c:v>
                </c:pt>
              </c:strCache>
            </c:strRef>
          </c:cat>
          <c:val>
            <c:numRef>
              <c:f>STAFF_SUMMARY!$M$9:$M$11</c:f>
              <c:numCache>
                <c:formatCode>General</c:formatCode>
                <c:ptCount val="3"/>
                <c:pt idx="0">
                  <c:v>0</c:v>
                </c:pt>
                <c:pt idx="1">
                  <c:v>0</c:v>
                </c:pt>
                <c:pt idx="2">
                  <c:v>0</c:v>
                </c:pt>
              </c:numCache>
            </c:numRef>
          </c:val>
          <c:extLst>
            <c:ext xmlns:c16="http://schemas.microsoft.com/office/drawing/2014/chart" uri="{C3380CC4-5D6E-409C-BE32-E72D297353CC}">
              <c16:uniqueId val="{00000006-0342-437D-8F7A-9E0A11E99F03}"/>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COVID-19 VACCINATION STATUS OF STAFF</a:t>
            </a:r>
            <a:r>
              <a:rPr lang="en-US" baseline="0"/>
              <a:t> BY WEEK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STAFF_SUMMARY!$A$58</c:f>
              <c:strCache>
                <c:ptCount val="1"/>
                <c:pt idx="0">
                  <c:v>Total # of staff w/ vaccinations fully completed</c:v>
                </c:pt>
              </c:strCache>
            </c:strRef>
          </c:tx>
          <c:spPr>
            <a:ln w="28575" cap="rnd">
              <a:solidFill>
                <a:schemeClr val="accent6">
                  <a:lumMod val="60000"/>
                  <a:lumOff val="40000"/>
                </a:schemeClr>
              </a:solidFill>
              <a:round/>
            </a:ln>
            <a:effectLst/>
          </c:spPr>
          <c:marker>
            <c:symbol val="circl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STAFF_SUMMARY!staff_weeks</c:f>
              <c:strCache>
                <c:ptCount val="25"/>
                <c:pt idx="0">
                  <c:v>12/14-12/20</c:v>
                </c:pt>
                <c:pt idx="1">
                  <c:v>12/21-12/27</c:v>
                </c:pt>
                <c:pt idx="2">
                  <c:v>12/28-01/03</c:v>
                </c:pt>
                <c:pt idx="3">
                  <c:v>01/04-01/10</c:v>
                </c:pt>
                <c:pt idx="4">
                  <c:v>01/11-01/17</c:v>
                </c:pt>
                <c:pt idx="5">
                  <c:v>01/18-01/24</c:v>
                </c:pt>
                <c:pt idx="6">
                  <c:v>01/25-01/31</c:v>
                </c:pt>
                <c:pt idx="7">
                  <c:v>02/01-02/07</c:v>
                </c:pt>
                <c:pt idx="8">
                  <c:v>02/08-02/14</c:v>
                </c:pt>
                <c:pt idx="9">
                  <c:v>02/15-02/21</c:v>
                </c:pt>
                <c:pt idx="10">
                  <c:v>02/22-02/28</c:v>
                </c:pt>
                <c:pt idx="11">
                  <c:v>03/01-03/07</c:v>
                </c:pt>
                <c:pt idx="12">
                  <c:v>03/08-03/14</c:v>
                </c:pt>
                <c:pt idx="13">
                  <c:v>03/15-03/21</c:v>
                </c:pt>
                <c:pt idx="14">
                  <c:v>03/22-03/28</c:v>
                </c:pt>
                <c:pt idx="15">
                  <c:v>03/29-04/04</c:v>
                </c:pt>
                <c:pt idx="16">
                  <c:v>04/05-04/11</c:v>
                </c:pt>
                <c:pt idx="17">
                  <c:v>04/12-04/18</c:v>
                </c:pt>
                <c:pt idx="18">
                  <c:v>04/19-04/25</c:v>
                </c:pt>
                <c:pt idx="19">
                  <c:v>04/26-05/02</c:v>
                </c:pt>
                <c:pt idx="20">
                  <c:v>05/03-05/09</c:v>
                </c:pt>
                <c:pt idx="21">
                  <c:v>05/10-05/16</c:v>
                </c:pt>
                <c:pt idx="22">
                  <c:v>05/17-05/23</c:v>
                </c:pt>
                <c:pt idx="23">
                  <c:v>05/24-05/30</c:v>
                </c:pt>
                <c:pt idx="24">
                  <c:v>05/31-06/06</c:v>
                </c:pt>
              </c:strCache>
            </c:strRef>
          </c:cat>
          <c:val>
            <c:numRef>
              <c:f>STAFF_SUMMARY!staff_vax</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7871-41EE-A63A-F86E2237F1D3}"/>
            </c:ext>
          </c:extLst>
        </c:ser>
        <c:ser>
          <c:idx val="2"/>
          <c:order val="1"/>
          <c:tx>
            <c:strRef>
              <c:f>STAFF_SUMMARY!$A$57</c:f>
              <c:strCache>
                <c:ptCount val="1"/>
                <c:pt idx="0">
                  <c:v>Total # of staff awaiting 2nd dose</c:v>
                </c:pt>
              </c:strCache>
            </c:strRef>
          </c:tx>
          <c:spPr>
            <a:ln w="28575" cap="rnd">
              <a:solidFill>
                <a:schemeClr val="accent4">
                  <a:lumMod val="60000"/>
                  <a:lumOff val="40000"/>
                </a:schemeClr>
              </a:solidFill>
              <a:round/>
            </a:ln>
            <a:effectLst/>
          </c:spPr>
          <c:marker>
            <c:symbol val="circle"/>
            <c:size val="5"/>
            <c:spPr>
              <a:solidFill>
                <a:schemeClr val="accent4"/>
              </a:solidFill>
              <a:ln w="9525">
                <a:solidFill>
                  <a:schemeClr val="accent4"/>
                </a:solidFill>
              </a:ln>
              <a:effectLst/>
            </c:spPr>
          </c:marker>
          <c:cat>
            <c:strRef>
              <c:f>STAFF_SUMMARY!staff_weeks</c:f>
              <c:strCache>
                <c:ptCount val="25"/>
                <c:pt idx="0">
                  <c:v>12/14-12/20</c:v>
                </c:pt>
                <c:pt idx="1">
                  <c:v>12/21-12/27</c:v>
                </c:pt>
                <c:pt idx="2">
                  <c:v>12/28-01/03</c:v>
                </c:pt>
                <c:pt idx="3">
                  <c:v>01/04-01/10</c:v>
                </c:pt>
                <c:pt idx="4">
                  <c:v>01/11-01/17</c:v>
                </c:pt>
                <c:pt idx="5">
                  <c:v>01/18-01/24</c:v>
                </c:pt>
                <c:pt idx="6">
                  <c:v>01/25-01/31</c:v>
                </c:pt>
                <c:pt idx="7">
                  <c:v>02/01-02/07</c:v>
                </c:pt>
                <c:pt idx="8">
                  <c:v>02/08-02/14</c:v>
                </c:pt>
                <c:pt idx="9">
                  <c:v>02/15-02/21</c:v>
                </c:pt>
                <c:pt idx="10">
                  <c:v>02/22-02/28</c:v>
                </c:pt>
                <c:pt idx="11">
                  <c:v>03/01-03/07</c:v>
                </c:pt>
                <c:pt idx="12">
                  <c:v>03/08-03/14</c:v>
                </c:pt>
                <c:pt idx="13">
                  <c:v>03/15-03/21</c:v>
                </c:pt>
                <c:pt idx="14">
                  <c:v>03/22-03/28</c:v>
                </c:pt>
                <c:pt idx="15">
                  <c:v>03/29-04/04</c:v>
                </c:pt>
                <c:pt idx="16">
                  <c:v>04/05-04/11</c:v>
                </c:pt>
                <c:pt idx="17">
                  <c:v>04/12-04/18</c:v>
                </c:pt>
                <c:pt idx="18">
                  <c:v>04/19-04/25</c:v>
                </c:pt>
                <c:pt idx="19">
                  <c:v>04/26-05/02</c:v>
                </c:pt>
                <c:pt idx="20">
                  <c:v>05/03-05/09</c:v>
                </c:pt>
                <c:pt idx="21">
                  <c:v>05/10-05/16</c:v>
                </c:pt>
                <c:pt idx="22">
                  <c:v>05/17-05/23</c:v>
                </c:pt>
                <c:pt idx="23">
                  <c:v>05/24-05/30</c:v>
                </c:pt>
                <c:pt idx="24">
                  <c:v>05/31-06/06</c:v>
                </c:pt>
              </c:strCache>
            </c:strRef>
          </c:cat>
          <c:val>
            <c:numRef>
              <c:f>STAFF_SUMMARY!staff_2nd_wait</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1-7871-41EE-A63A-F86E2237F1D3}"/>
            </c:ext>
          </c:extLst>
        </c:ser>
        <c:ser>
          <c:idx val="1"/>
          <c:order val="2"/>
          <c:tx>
            <c:strRef>
              <c:f>STAFF_SUMMARY!$A$65</c:f>
              <c:strCache>
                <c:ptCount val="1"/>
                <c:pt idx="0">
                  <c:v>Total # of staff who refused the vaccine</c:v>
                </c:pt>
              </c:strCache>
            </c:strRef>
          </c:tx>
          <c:spPr>
            <a:ln w="28575" cap="rnd">
              <a:solidFill>
                <a:srgbClr val="E7A3CA"/>
              </a:solidFill>
              <a:round/>
            </a:ln>
            <a:effectLst/>
          </c:spPr>
          <c:marker>
            <c:symbol val="circle"/>
            <c:size val="5"/>
            <c:spPr>
              <a:solidFill>
                <a:srgbClr val="D664A6"/>
              </a:solidFill>
              <a:ln w="9525">
                <a:solidFill>
                  <a:srgbClr val="D664A6"/>
                </a:solidFill>
              </a:ln>
              <a:effectLst/>
            </c:spPr>
          </c:marker>
          <c:cat>
            <c:strRef>
              <c:f>STAFF_SUMMARY!staff_weeks</c:f>
              <c:strCache>
                <c:ptCount val="25"/>
                <c:pt idx="0">
                  <c:v>12/14-12/20</c:v>
                </c:pt>
                <c:pt idx="1">
                  <c:v>12/21-12/27</c:v>
                </c:pt>
                <c:pt idx="2">
                  <c:v>12/28-01/03</c:v>
                </c:pt>
                <c:pt idx="3">
                  <c:v>01/04-01/10</c:v>
                </c:pt>
                <c:pt idx="4">
                  <c:v>01/11-01/17</c:v>
                </c:pt>
                <c:pt idx="5">
                  <c:v>01/18-01/24</c:v>
                </c:pt>
                <c:pt idx="6">
                  <c:v>01/25-01/31</c:v>
                </c:pt>
                <c:pt idx="7">
                  <c:v>02/01-02/07</c:v>
                </c:pt>
                <c:pt idx="8">
                  <c:v>02/08-02/14</c:v>
                </c:pt>
                <c:pt idx="9">
                  <c:v>02/15-02/21</c:v>
                </c:pt>
                <c:pt idx="10">
                  <c:v>02/22-02/28</c:v>
                </c:pt>
                <c:pt idx="11">
                  <c:v>03/01-03/07</c:v>
                </c:pt>
                <c:pt idx="12">
                  <c:v>03/08-03/14</c:v>
                </c:pt>
                <c:pt idx="13">
                  <c:v>03/15-03/21</c:v>
                </c:pt>
                <c:pt idx="14">
                  <c:v>03/22-03/28</c:v>
                </c:pt>
                <c:pt idx="15">
                  <c:v>03/29-04/04</c:v>
                </c:pt>
                <c:pt idx="16">
                  <c:v>04/05-04/11</c:v>
                </c:pt>
                <c:pt idx="17">
                  <c:v>04/12-04/18</c:v>
                </c:pt>
                <c:pt idx="18">
                  <c:v>04/19-04/25</c:v>
                </c:pt>
                <c:pt idx="19">
                  <c:v>04/26-05/02</c:v>
                </c:pt>
                <c:pt idx="20">
                  <c:v>05/03-05/09</c:v>
                </c:pt>
                <c:pt idx="21">
                  <c:v>05/10-05/16</c:v>
                </c:pt>
                <c:pt idx="22">
                  <c:v>05/17-05/23</c:v>
                </c:pt>
                <c:pt idx="23">
                  <c:v>05/24-05/30</c:v>
                </c:pt>
                <c:pt idx="24">
                  <c:v>05/31-06/06</c:v>
                </c:pt>
              </c:strCache>
            </c:strRef>
          </c:cat>
          <c:val>
            <c:numRef>
              <c:f>STAFF_SUMMARY!staff_refused</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7871-41EE-A63A-F86E2237F1D3}"/>
            </c:ext>
          </c:extLst>
        </c:ser>
        <c:dLbls>
          <c:showLegendKey val="0"/>
          <c:showVal val="0"/>
          <c:showCatName val="0"/>
          <c:showSerName val="0"/>
          <c:showPercent val="0"/>
          <c:showBubbleSize val="0"/>
        </c:dLbls>
        <c:marker val="1"/>
        <c:smooth val="0"/>
        <c:axId val="901141711"/>
        <c:axId val="901129231"/>
      </c:lineChart>
      <c:catAx>
        <c:axId val="901141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1129231"/>
        <c:crosses val="autoZero"/>
        <c:auto val="1"/>
        <c:lblAlgn val="ctr"/>
        <c:lblOffset val="100"/>
        <c:noMultiLvlLbl val="0"/>
      </c:catAx>
      <c:valAx>
        <c:axId val="9011292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901141711"/>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STAFF VACCINATION STATUS TO-DATE BY DEPARTMENT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STAFF_SUMMARY!$A$18</c:f>
              <c:strCache>
                <c:ptCount val="1"/>
                <c:pt idx="0">
                  <c:v>Vaccinations fully completed</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STAFF_SUMMARY!$B$17:$G$17</c:f>
              <c:strCache>
                <c:ptCount val="6"/>
                <c:pt idx="0">
                  <c:v>Ancillary Services</c:v>
                </c:pt>
                <c:pt idx="1">
                  <c:v>Licensed Nurse Employees</c:v>
                </c:pt>
                <c:pt idx="2">
                  <c:v>Nurse's Aide/ Assistant/ Technician</c:v>
                </c:pt>
                <c:pt idx="3">
                  <c:v>Physician/ NP/ Licensed Independent Practitioner</c:v>
                </c:pt>
                <c:pt idx="4">
                  <c:v>Therapist/ Therapy Assistants</c:v>
                </c:pt>
                <c:pt idx="5">
                  <c:v>Other</c:v>
                </c:pt>
              </c:strCache>
            </c:strRef>
          </c:cat>
          <c:val>
            <c:numRef>
              <c:f>STAFF_SUMMARY!$B$18:$G$18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9DE-4680-AF8D-20C4F27D831B}"/>
            </c:ext>
          </c:extLst>
        </c:ser>
        <c:ser>
          <c:idx val="1"/>
          <c:order val="1"/>
          <c:tx>
            <c:strRef>
              <c:f>STAFF_SUMMARY!$A$19</c:f>
              <c:strCache>
                <c:ptCount val="1"/>
                <c:pt idx="0">
                  <c:v>Waiting 2nd dose</c:v>
                </c:pt>
              </c:strCache>
            </c:strRef>
          </c:tx>
          <c:spPr>
            <a:solidFill>
              <a:schemeClr val="accent1"/>
            </a:solidFill>
            <a:ln>
              <a:noFill/>
            </a:ln>
            <a:effectLst/>
          </c:spPr>
          <c:invertIfNegative val="0"/>
          <c:cat>
            <c:strRef>
              <c:f>STAFF_SUMMARY!$B$17:$G$17</c:f>
              <c:strCache>
                <c:ptCount val="6"/>
                <c:pt idx="0">
                  <c:v>Ancillary Services</c:v>
                </c:pt>
                <c:pt idx="1">
                  <c:v>Licensed Nurse Employees</c:v>
                </c:pt>
                <c:pt idx="2">
                  <c:v>Nurse's Aide/ Assistant/ Technician</c:v>
                </c:pt>
                <c:pt idx="3">
                  <c:v>Physician/ NP/ Licensed Independent Practitioner</c:v>
                </c:pt>
                <c:pt idx="4">
                  <c:v>Therapist/ Therapy Assistants</c:v>
                </c:pt>
                <c:pt idx="5">
                  <c:v>Other</c:v>
                </c:pt>
              </c:strCache>
            </c:strRef>
          </c:cat>
          <c:val>
            <c:numRef>
              <c:f>STAFF_SUMMARY!$B$19:$G$19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9DE-4680-AF8D-20C4F27D831B}"/>
            </c:ext>
          </c:extLst>
        </c:ser>
        <c:ser>
          <c:idx val="2"/>
          <c:order val="2"/>
          <c:tx>
            <c:strRef>
              <c:f>STAFF_SUMMARY!$A$20</c:f>
              <c:strCache>
                <c:ptCount val="1"/>
                <c:pt idx="0">
                  <c:v>Received 1st; declined 2nd</c:v>
                </c:pt>
              </c:strCache>
            </c:strRef>
          </c:tx>
          <c:spPr>
            <a:solidFill>
              <a:schemeClr val="accent1">
                <a:lumMod val="60000"/>
                <a:lumOff val="40000"/>
              </a:schemeClr>
            </a:solidFill>
            <a:ln>
              <a:noFill/>
            </a:ln>
            <a:effectLst/>
          </c:spPr>
          <c:invertIfNegative val="0"/>
          <c:cat>
            <c:strRef>
              <c:f>STAFF_SUMMARY!$B$17:$G$17</c:f>
              <c:strCache>
                <c:ptCount val="6"/>
                <c:pt idx="0">
                  <c:v>Ancillary Services</c:v>
                </c:pt>
                <c:pt idx="1">
                  <c:v>Licensed Nurse Employees</c:v>
                </c:pt>
                <c:pt idx="2">
                  <c:v>Nurse's Aide/ Assistant/ Technician</c:v>
                </c:pt>
                <c:pt idx="3">
                  <c:v>Physician/ NP/ Licensed Independent Practitioner</c:v>
                </c:pt>
                <c:pt idx="4">
                  <c:v>Therapist/ Therapy Assistants</c:v>
                </c:pt>
                <c:pt idx="5">
                  <c:v>Other</c:v>
                </c:pt>
              </c:strCache>
            </c:strRef>
          </c:cat>
          <c:val>
            <c:numRef>
              <c:f>STAFF_SUMMARY!$B$20:$G$20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9DE-4680-AF8D-20C4F27D831B}"/>
            </c:ext>
          </c:extLst>
        </c:ser>
        <c:ser>
          <c:idx val="3"/>
          <c:order val="3"/>
          <c:tx>
            <c:strRef>
              <c:f>STAFF_SUMMARY!$A$21</c:f>
              <c:strCache>
                <c:ptCount val="1"/>
                <c:pt idx="0">
                  <c:v>Medical contraindication</c:v>
                </c:pt>
              </c:strCache>
            </c:strRef>
          </c:tx>
          <c:spPr>
            <a:solidFill>
              <a:schemeClr val="accent1">
                <a:lumMod val="40000"/>
                <a:lumOff val="60000"/>
              </a:schemeClr>
            </a:solidFill>
            <a:ln>
              <a:noFill/>
            </a:ln>
            <a:effectLst/>
          </c:spPr>
          <c:invertIfNegative val="0"/>
          <c:cat>
            <c:strRef>
              <c:f>STAFF_SUMMARY!$B$17:$G$17</c:f>
              <c:strCache>
                <c:ptCount val="6"/>
                <c:pt idx="0">
                  <c:v>Ancillary Services</c:v>
                </c:pt>
                <c:pt idx="1">
                  <c:v>Licensed Nurse Employees</c:v>
                </c:pt>
                <c:pt idx="2">
                  <c:v>Nurse's Aide/ Assistant/ Technician</c:v>
                </c:pt>
                <c:pt idx="3">
                  <c:v>Physician/ NP/ Licensed Independent Practitioner</c:v>
                </c:pt>
                <c:pt idx="4">
                  <c:v>Therapist/ Therapy Assistants</c:v>
                </c:pt>
                <c:pt idx="5">
                  <c:v>Other</c:v>
                </c:pt>
              </c:strCache>
            </c:strRef>
          </c:cat>
          <c:val>
            <c:numRef>
              <c:f>STAFF_SUMMARY!$B$21:$G$21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89DE-4680-AF8D-20C4F27D831B}"/>
            </c:ext>
          </c:extLst>
        </c:ser>
        <c:ser>
          <c:idx val="4"/>
          <c:order val="4"/>
          <c:tx>
            <c:strRef>
              <c:f>STAFF_SUMMARY!$A$22</c:f>
              <c:strCache>
                <c:ptCount val="1"/>
                <c:pt idx="0">
                  <c:v>Declined</c:v>
                </c:pt>
              </c:strCache>
            </c:strRef>
          </c:tx>
          <c:spPr>
            <a:solidFill>
              <a:srgbClr val="D664A6"/>
            </a:solidFill>
            <a:ln>
              <a:noFill/>
            </a:ln>
            <a:effectLst/>
          </c:spPr>
          <c:invertIfNegative val="0"/>
          <c:cat>
            <c:strRef>
              <c:f>STAFF_SUMMARY!$B$17:$G$17</c:f>
              <c:strCache>
                <c:ptCount val="6"/>
                <c:pt idx="0">
                  <c:v>Ancillary Services</c:v>
                </c:pt>
                <c:pt idx="1">
                  <c:v>Licensed Nurse Employees</c:v>
                </c:pt>
                <c:pt idx="2">
                  <c:v>Nurse's Aide/ Assistant/ Technician</c:v>
                </c:pt>
                <c:pt idx="3">
                  <c:v>Physician/ NP/ Licensed Independent Practitioner</c:v>
                </c:pt>
                <c:pt idx="4">
                  <c:v>Therapist/ Therapy Assistants</c:v>
                </c:pt>
                <c:pt idx="5">
                  <c:v>Other</c:v>
                </c:pt>
              </c:strCache>
            </c:strRef>
          </c:cat>
          <c:val>
            <c:numRef>
              <c:f>STAFF_SUMMARY!$B$22:$G$22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89DE-4680-AF8D-20C4F27D831B}"/>
            </c:ext>
          </c:extLst>
        </c:ser>
        <c:ser>
          <c:idx val="5"/>
          <c:order val="5"/>
          <c:tx>
            <c:strRef>
              <c:f>STAFF_SUMMARY!$A$23</c:f>
              <c:strCache>
                <c:ptCount val="1"/>
                <c:pt idx="0">
                  <c:v>Unknown</c:v>
                </c:pt>
              </c:strCache>
            </c:strRef>
          </c:tx>
          <c:spPr>
            <a:solidFill>
              <a:schemeClr val="bg1">
                <a:lumMod val="65000"/>
              </a:schemeClr>
            </a:solidFill>
            <a:ln>
              <a:noFill/>
            </a:ln>
            <a:effectLst/>
          </c:spPr>
          <c:invertIfNegative val="0"/>
          <c:cat>
            <c:strRef>
              <c:f>STAFF_SUMMARY!$B$17:$G$17</c:f>
              <c:strCache>
                <c:ptCount val="6"/>
                <c:pt idx="0">
                  <c:v>Ancillary Services</c:v>
                </c:pt>
                <c:pt idx="1">
                  <c:v>Licensed Nurse Employees</c:v>
                </c:pt>
                <c:pt idx="2">
                  <c:v>Nurse's Aide/ Assistant/ Technician</c:v>
                </c:pt>
                <c:pt idx="3">
                  <c:v>Physician/ NP/ Licensed Independent Practitioner</c:v>
                </c:pt>
                <c:pt idx="4">
                  <c:v>Therapist/ Therapy Assistants</c:v>
                </c:pt>
                <c:pt idx="5">
                  <c:v>Other</c:v>
                </c:pt>
              </c:strCache>
            </c:strRef>
          </c:cat>
          <c:val>
            <c:numRef>
              <c:f>STAFF_SUMMARY!$B$23:$G$23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89DE-4680-AF8D-20C4F27D831B}"/>
            </c:ext>
          </c:extLst>
        </c:ser>
        <c:dLbls>
          <c:showLegendKey val="0"/>
          <c:showVal val="0"/>
          <c:showCatName val="0"/>
          <c:showSerName val="0"/>
          <c:showPercent val="0"/>
          <c:showBubbleSize val="0"/>
        </c:dLbls>
        <c:gapWidth val="150"/>
        <c:overlap val="100"/>
        <c:axId val="1613558767"/>
        <c:axId val="1613557519"/>
      </c:barChart>
      <c:catAx>
        <c:axId val="1613558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13557519"/>
        <c:crosses val="autoZero"/>
        <c:auto val="1"/>
        <c:lblAlgn val="ctr"/>
        <c:lblOffset val="100"/>
        <c:noMultiLvlLbl val="0"/>
      </c:catAx>
      <c:valAx>
        <c:axId val="16135575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613558767"/>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487680</xdr:colOff>
      <xdr:row>5</xdr:row>
      <xdr:rowOff>125730</xdr:rowOff>
    </xdr:from>
    <xdr:to>
      <xdr:col>10</xdr:col>
      <xdr:colOff>0</xdr:colOff>
      <xdr:row>13</xdr:row>
      <xdr:rowOff>323850</xdr:rowOff>
    </xdr:to>
    <xdr:graphicFrame macro="">
      <xdr:nvGraphicFramePr>
        <xdr:cNvPr id="2" name="Chart 1">
          <a:extLst>
            <a:ext uri="{FF2B5EF4-FFF2-40B4-BE49-F238E27FC236}">
              <a16:creationId xmlns:a16="http://schemas.microsoft.com/office/drawing/2014/main" id="{33402E22-CEFC-4AEF-A0CC-4365426E97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569595</xdr:colOff>
      <xdr:row>5</xdr:row>
      <xdr:rowOff>89535</xdr:rowOff>
    </xdr:from>
    <xdr:to>
      <xdr:col>16</xdr:col>
      <xdr:colOff>81915</xdr:colOff>
      <xdr:row>13</xdr:row>
      <xdr:rowOff>287655</xdr:rowOff>
    </xdr:to>
    <xdr:graphicFrame macro="">
      <xdr:nvGraphicFramePr>
        <xdr:cNvPr id="5" name="Chart 4">
          <a:extLst>
            <a:ext uri="{FF2B5EF4-FFF2-40B4-BE49-F238E27FC236}">
              <a16:creationId xmlns:a16="http://schemas.microsoft.com/office/drawing/2014/main" id="{56AAC095-6BFF-4F55-9F33-B1E4633C37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0</xdr:rowOff>
    </xdr:from>
    <xdr:to>
      <xdr:col>14</xdr:col>
      <xdr:colOff>114300</xdr:colOff>
      <xdr:row>30</xdr:row>
      <xdr:rowOff>0</xdr:rowOff>
    </xdr:to>
    <xdr:graphicFrame macro="">
      <xdr:nvGraphicFramePr>
        <xdr:cNvPr id="7" name="Chart 6">
          <a:extLst>
            <a:ext uri="{FF2B5EF4-FFF2-40B4-BE49-F238E27FC236}">
              <a16:creationId xmlns:a16="http://schemas.microsoft.com/office/drawing/2014/main" id="{7C350A0B-037F-48F6-85A5-8FCF7EA1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525780</xdr:colOff>
      <xdr:row>5</xdr:row>
      <xdr:rowOff>125730</xdr:rowOff>
    </xdr:from>
    <xdr:to>
      <xdr:col>10</xdr:col>
      <xdr:colOff>38100</xdr:colOff>
      <xdr:row>13</xdr:row>
      <xdr:rowOff>323850</xdr:rowOff>
    </xdr:to>
    <xdr:graphicFrame macro="">
      <xdr:nvGraphicFramePr>
        <xdr:cNvPr id="2" name="Chart 1">
          <a:extLst>
            <a:ext uri="{FF2B5EF4-FFF2-40B4-BE49-F238E27FC236}">
              <a16:creationId xmlns:a16="http://schemas.microsoft.com/office/drawing/2014/main" id="{ADAB66A4-9950-4CFB-BF89-D3CE31661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502920</xdr:colOff>
      <xdr:row>5</xdr:row>
      <xdr:rowOff>118110</xdr:rowOff>
    </xdr:from>
    <xdr:to>
      <xdr:col>16</xdr:col>
      <xdr:colOff>15240</xdr:colOff>
      <xdr:row>13</xdr:row>
      <xdr:rowOff>316230</xdr:rowOff>
    </xdr:to>
    <xdr:graphicFrame macro="">
      <xdr:nvGraphicFramePr>
        <xdr:cNvPr id="3" name="Chart 2">
          <a:extLst>
            <a:ext uri="{FF2B5EF4-FFF2-40B4-BE49-F238E27FC236}">
              <a16:creationId xmlns:a16="http://schemas.microsoft.com/office/drawing/2014/main" id="{977824CE-040A-4FD5-9F0B-0A342BB75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14</xdr:col>
      <xdr:colOff>114300</xdr:colOff>
      <xdr:row>46</xdr:row>
      <xdr:rowOff>0</xdr:rowOff>
    </xdr:to>
    <xdr:graphicFrame macro="">
      <xdr:nvGraphicFramePr>
        <xdr:cNvPr id="4" name="Chart 3">
          <a:extLst>
            <a:ext uri="{FF2B5EF4-FFF2-40B4-BE49-F238E27FC236}">
              <a16:creationId xmlns:a16="http://schemas.microsoft.com/office/drawing/2014/main" id="{A133260C-1246-4DB9-80D6-B03B8E943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xdr:row>
      <xdr:rowOff>140970</xdr:rowOff>
    </xdr:from>
    <xdr:to>
      <xdr:col>14</xdr:col>
      <xdr:colOff>571500</xdr:colOff>
      <xdr:row>29</xdr:row>
      <xdr:rowOff>140970</xdr:rowOff>
    </xdr:to>
    <xdr:graphicFrame macro="">
      <xdr:nvGraphicFramePr>
        <xdr:cNvPr id="5" name="Chart 4">
          <a:extLst>
            <a:ext uri="{FF2B5EF4-FFF2-40B4-BE49-F238E27FC236}">
              <a16:creationId xmlns:a16="http://schemas.microsoft.com/office/drawing/2014/main" id="{E197DD95-D1B8-4A75-81C1-12A63DB503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EE9E3-EF0D-4F93-AC8F-CDCEEC3B3FB3}">
  <sheetPr>
    <tabColor rgb="FFFFFF00"/>
    <pageSetUpPr fitToPage="1"/>
  </sheetPr>
  <dimension ref="A1:N44"/>
  <sheetViews>
    <sheetView tabSelected="1" workbookViewId="0">
      <selection sqref="A1:L1"/>
    </sheetView>
  </sheetViews>
  <sheetFormatPr defaultColWidth="8.85546875" defaultRowHeight="13.9"/>
  <cols>
    <col min="1" max="1" width="30.140625" style="1" customWidth="1"/>
    <col min="2" max="2" width="20.140625" style="1" customWidth="1"/>
    <col min="3" max="16384" width="8.85546875" style="1"/>
  </cols>
  <sheetData>
    <row r="1" spans="1:14" ht="45" customHeight="1">
      <c r="A1" s="95" t="s">
        <v>0</v>
      </c>
      <c r="B1" s="95"/>
      <c r="C1" s="95"/>
      <c r="D1" s="95"/>
      <c r="E1" s="95"/>
      <c r="F1" s="95"/>
      <c r="G1" s="95"/>
      <c r="H1" s="95"/>
      <c r="I1" s="95"/>
      <c r="J1" s="95"/>
      <c r="K1" s="95"/>
      <c r="L1" s="95"/>
    </row>
    <row r="2" spans="1:14" ht="25.9">
      <c r="A2" s="96" t="s">
        <v>1</v>
      </c>
      <c r="B2" s="96"/>
      <c r="C2" s="96"/>
      <c r="D2" s="96"/>
      <c r="E2" s="96"/>
      <c r="F2" s="96"/>
      <c r="G2" s="96"/>
      <c r="H2" s="96"/>
      <c r="I2" s="96"/>
      <c r="J2" s="96"/>
      <c r="K2" s="96"/>
      <c r="L2" s="96"/>
    </row>
    <row r="3" spans="1:14" ht="17.45" customHeight="1"/>
    <row r="4" spans="1:14" ht="39" customHeight="1">
      <c r="A4" s="97" t="s">
        <v>2</v>
      </c>
      <c r="B4" s="97"/>
      <c r="C4" s="97"/>
      <c r="D4" s="97"/>
      <c r="E4" s="97"/>
      <c r="F4" s="97"/>
      <c r="G4" s="97"/>
      <c r="H4" s="97"/>
      <c r="I4" s="97"/>
      <c r="J4" s="97"/>
      <c r="K4" s="97"/>
      <c r="L4" s="97"/>
    </row>
    <row r="5" spans="1:14" ht="21.6" customHeight="1">
      <c r="A5" s="98" t="s">
        <v>3</v>
      </c>
      <c r="B5" s="98"/>
      <c r="C5" s="98"/>
      <c r="D5" s="98"/>
      <c r="E5" s="98"/>
      <c r="F5" s="98"/>
      <c r="G5" s="98"/>
      <c r="H5" s="98"/>
      <c r="I5" s="98"/>
      <c r="J5" s="98"/>
      <c r="K5" s="98"/>
      <c r="L5" s="98"/>
    </row>
    <row r="6" spans="1:14" ht="12.6" customHeight="1" thickBot="1">
      <c r="A6" s="6"/>
    </row>
    <row r="7" spans="1:14" ht="22.9" customHeight="1" thickBot="1">
      <c r="A7" s="2" t="s">
        <v>4</v>
      </c>
      <c r="B7" s="11"/>
      <c r="C7" s="9" t="str">
        <f>B7&amp;"_NH"</f>
        <v>_NH</v>
      </c>
    </row>
    <row r="8" spans="1:14" ht="7.15" customHeight="1" thickBot="1">
      <c r="A8" s="2"/>
      <c r="B8" s="10"/>
      <c r="C8" s="9"/>
    </row>
    <row r="9" spans="1:14" ht="22.9" customHeight="1" thickBot="1">
      <c r="A9" s="2" t="s">
        <v>5</v>
      </c>
      <c r="B9" s="99"/>
      <c r="C9" s="100"/>
      <c r="D9" s="100"/>
      <c r="E9" s="100"/>
      <c r="F9" s="100"/>
      <c r="G9" s="101"/>
      <c r="H9" s="3"/>
      <c r="I9" s="3"/>
      <c r="J9" s="3"/>
      <c r="K9" s="4"/>
      <c r="L9" s="4"/>
      <c r="M9" s="4"/>
      <c r="N9" s="4"/>
    </row>
    <row r="10" spans="1:14" ht="7.15" customHeight="1" thickBot="1">
      <c r="A10" s="2"/>
      <c r="B10" s="10"/>
      <c r="C10" s="10"/>
      <c r="D10" s="10"/>
      <c r="E10" s="10"/>
      <c r="F10" s="10"/>
      <c r="G10" s="10"/>
      <c r="H10" s="3"/>
      <c r="I10" s="3"/>
      <c r="J10" s="3"/>
      <c r="K10" s="4"/>
      <c r="L10" s="4"/>
      <c r="M10" s="4"/>
      <c r="N10" s="4"/>
    </row>
    <row r="11" spans="1:14" ht="22.9" customHeight="1" thickBot="1">
      <c r="A11" s="2" t="s">
        <v>6</v>
      </c>
      <c r="B11" s="11"/>
      <c r="C11" s="8"/>
      <c r="D11" s="5"/>
      <c r="E11" s="5"/>
      <c r="F11" s="5"/>
      <c r="G11" s="5"/>
      <c r="H11" s="3"/>
      <c r="I11" s="3"/>
      <c r="J11" s="3"/>
      <c r="K11" s="4"/>
      <c r="L11" s="4"/>
      <c r="M11" s="4"/>
      <c r="N11" s="4"/>
    </row>
    <row r="12" spans="1:14" ht="7.15" customHeight="1" thickBot="1">
      <c r="A12" s="2"/>
      <c r="B12" s="10"/>
      <c r="C12" s="8"/>
      <c r="D12" s="5"/>
      <c r="E12" s="5"/>
      <c r="F12" s="5"/>
      <c r="G12" s="5"/>
      <c r="H12" s="3"/>
      <c r="I12" s="3"/>
      <c r="J12" s="3"/>
      <c r="K12" s="4"/>
      <c r="L12" s="4"/>
      <c r="M12" s="4"/>
      <c r="N12" s="4"/>
    </row>
    <row r="13" spans="1:14" ht="22.9" customHeight="1" thickBot="1">
      <c r="A13" s="2" t="s">
        <v>7</v>
      </c>
      <c r="B13" s="11"/>
      <c r="C13" s="8"/>
      <c r="D13" s="5"/>
      <c r="E13" s="5"/>
      <c r="F13" s="5"/>
      <c r="G13" s="5"/>
      <c r="H13" s="3"/>
      <c r="I13" s="3"/>
      <c r="J13" s="3"/>
      <c r="K13" s="4"/>
      <c r="L13" s="4"/>
      <c r="M13" s="4"/>
      <c r="N13" s="4"/>
    </row>
    <row r="14" spans="1:14" ht="7.15" customHeight="1">
      <c r="A14" s="2"/>
      <c r="B14" s="5"/>
      <c r="C14" s="8"/>
      <c r="D14" s="5"/>
      <c r="E14" s="5"/>
      <c r="F14" s="5"/>
      <c r="G14" s="5"/>
      <c r="H14" s="3"/>
      <c r="I14" s="3"/>
      <c r="J14" s="3"/>
      <c r="K14" s="4"/>
      <c r="L14" s="4"/>
      <c r="M14" s="4"/>
      <c r="N14" s="4"/>
    </row>
    <row r="15" spans="1:14" ht="57" customHeight="1">
      <c r="A15" s="102" t="s">
        <v>8</v>
      </c>
      <c r="B15" s="102"/>
      <c r="C15" s="102"/>
      <c r="D15" s="102"/>
      <c r="E15" s="102"/>
      <c r="F15" s="102"/>
      <c r="G15" s="102"/>
      <c r="H15" s="102"/>
      <c r="I15" s="102"/>
      <c r="J15" s="102"/>
      <c r="K15" s="102"/>
      <c r="L15" s="102"/>
      <c r="M15" s="4"/>
      <c r="N15" s="4"/>
    </row>
    <row r="17" spans="1:12" ht="43.15" customHeight="1">
      <c r="A17" s="91" t="s">
        <v>9</v>
      </c>
      <c r="B17" s="91"/>
      <c r="C17" s="91"/>
      <c r="D17" s="91"/>
      <c r="E17" s="91"/>
      <c r="F17" s="91"/>
      <c r="G17" s="91"/>
      <c r="H17" s="91"/>
      <c r="I17" s="91"/>
      <c r="J17" s="91"/>
      <c r="K17" s="91"/>
      <c r="L17" s="91"/>
    </row>
    <row r="18" spans="1:12" ht="23.45" customHeight="1">
      <c r="A18" s="92" t="s">
        <v>10</v>
      </c>
      <c r="B18" s="92"/>
      <c r="C18" s="92"/>
      <c r="D18" s="92"/>
      <c r="E18" s="92"/>
      <c r="F18" s="92"/>
      <c r="G18" s="92"/>
      <c r="H18" s="92"/>
      <c r="I18" s="92"/>
      <c r="J18" s="92"/>
      <c r="K18" s="92"/>
      <c r="L18" s="92"/>
    </row>
    <row r="19" spans="1:12" ht="18.600000000000001" customHeight="1">
      <c r="A19" s="92" t="s">
        <v>11</v>
      </c>
      <c r="B19" s="92"/>
      <c r="C19" s="92"/>
      <c r="D19" s="92"/>
      <c r="E19" s="92"/>
      <c r="F19" s="92"/>
      <c r="G19" s="92"/>
      <c r="H19" s="92"/>
      <c r="I19" s="92"/>
      <c r="J19" s="92"/>
      <c r="K19" s="92"/>
      <c r="L19" s="92"/>
    </row>
    <row r="20" spans="1:12" ht="23.45" customHeight="1">
      <c r="A20" s="92" t="s">
        <v>12</v>
      </c>
      <c r="B20" s="92"/>
      <c r="C20" s="92"/>
      <c r="D20" s="92"/>
      <c r="E20" s="92"/>
      <c r="F20" s="92"/>
      <c r="G20" s="92"/>
      <c r="H20" s="92"/>
      <c r="I20" s="92"/>
      <c r="J20" s="92"/>
      <c r="K20" s="92"/>
      <c r="L20" s="92"/>
    </row>
    <row r="21" spans="1:12" ht="23.45" customHeight="1">
      <c r="A21" s="92" t="s">
        <v>13</v>
      </c>
      <c r="B21" s="92"/>
      <c r="C21" s="92"/>
      <c r="D21" s="92"/>
      <c r="E21" s="92"/>
      <c r="F21" s="92"/>
      <c r="G21" s="92"/>
      <c r="H21" s="92"/>
      <c r="I21" s="92"/>
      <c r="J21" s="92"/>
      <c r="K21" s="92"/>
      <c r="L21" s="92"/>
    </row>
    <row r="22" spans="1:12" ht="23.45" customHeight="1">
      <c r="A22" s="92" t="s">
        <v>14</v>
      </c>
      <c r="B22" s="92"/>
      <c r="C22" s="92"/>
      <c r="D22" s="92"/>
      <c r="E22" s="92"/>
      <c r="F22" s="92"/>
      <c r="G22" s="92"/>
      <c r="H22" s="92"/>
      <c r="I22" s="92"/>
      <c r="J22" s="92"/>
      <c r="K22" s="92"/>
      <c r="L22" s="92"/>
    </row>
    <row r="23" spans="1:12" s="7" customFormat="1" ht="20.45" customHeight="1">
      <c r="A23" s="92" t="s">
        <v>15</v>
      </c>
      <c r="B23" s="92"/>
      <c r="C23" s="92"/>
      <c r="D23" s="92"/>
      <c r="E23" s="92"/>
      <c r="F23" s="92"/>
      <c r="G23" s="92"/>
      <c r="H23" s="92"/>
      <c r="I23" s="92"/>
      <c r="J23" s="92"/>
      <c r="K23" s="92"/>
      <c r="L23" s="92"/>
    </row>
    <row r="24" spans="1:12" s="7" customFormat="1" ht="20.45" customHeight="1">
      <c r="A24" s="91" t="s">
        <v>16</v>
      </c>
      <c r="B24" s="91"/>
      <c r="C24" s="91"/>
      <c r="D24" s="91"/>
      <c r="E24" s="91"/>
      <c r="F24" s="91"/>
      <c r="G24" s="91"/>
      <c r="H24" s="91"/>
      <c r="I24" s="91"/>
      <c r="J24" s="91"/>
      <c r="K24" s="91"/>
      <c r="L24" s="91"/>
    </row>
    <row r="25" spans="1:12" s="7" customFormat="1" ht="20.45" customHeight="1">
      <c r="A25" s="91" t="s">
        <v>17</v>
      </c>
      <c r="B25" s="91"/>
      <c r="C25" s="91"/>
      <c r="D25" s="91"/>
      <c r="E25" s="91"/>
      <c r="F25" s="91"/>
      <c r="G25" s="91"/>
      <c r="H25" s="91"/>
      <c r="I25" s="91"/>
      <c r="J25" s="91"/>
      <c r="K25" s="91"/>
      <c r="L25" s="91"/>
    </row>
    <row r="26" spans="1:12" s="7" customFormat="1" ht="20.45" customHeight="1">
      <c r="A26" s="91" t="s">
        <v>18</v>
      </c>
      <c r="B26" s="91"/>
      <c r="C26" s="91"/>
      <c r="D26" s="91"/>
      <c r="E26" s="91"/>
      <c r="F26" s="91"/>
      <c r="G26" s="91"/>
      <c r="H26" s="91"/>
      <c r="I26" s="91"/>
      <c r="J26" s="91"/>
      <c r="K26" s="91"/>
      <c r="L26" s="91"/>
    </row>
    <row r="27" spans="1:12" s="7" customFormat="1" ht="20.45" customHeight="1">
      <c r="A27" s="91" t="s">
        <v>19</v>
      </c>
      <c r="B27" s="91"/>
      <c r="C27" s="91"/>
      <c r="D27" s="91"/>
      <c r="E27" s="91"/>
      <c r="F27" s="91"/>
      <c r="G27" s="91"/>
      <c r="H27" s="91"/>
      <c r="I27" s="91"/>
      <c r="J27" s="91"/>
      <c r="K27" s="91"/>
      <c r="L27" s="91"/>
    </row>
    <row r="28" spans="1:12" ht="24.6" customHeight="1">
      <c r="A28" s="91" t="s">
        <v>20</v>
      </c>
      <c r="B28" s="91"/>
      <c r="C28" s="91"/>
      <c r="D28" s="91"/>
      <c r="E28" s="91"/>
      <c r="F28" s="91"/>
      <c r="G28" s="91"/>
      <c r="H28" s="91"/>
      <c r="I28" s="91"/>
      <c r="J28" s="91"/>
      <c r="K28" s="91"/>
      <c r="L28" s="91"/>
    </row>
    <row r="29" spans="1:12" ht="22.15" customHeight="1">
      <c r="A29" s="93" t="s">
        <v>21</v>
      </c>
      <c r="B29" s="93"/>
      <c r="C29" s="93"/>
      <c r="D29" s="93"/>
      <c r="E29" s="93"/>
      <c r="F29" s="93"/>
      <c r="G29" s="93"/>
      <c r="H29" s="93"/>
      <c r="I29" s="93"/>
      <c r="J29" s="93"/>
      <c r="K29" s="93"/>
      <c r="L29" s="93"/>
    </row>
    <row r="30" spans="1:12" ht="36.6" customHeight="1">
      <c r="A30" s="94" t="s">
        <v>22</v>
      </c>
      <c r="B30" s="94"/>
      <c r="C30" s="94"/>
      <c r="D30" s="94"/>
      <c r="E30" s="94"/>
      <c r="F30" s="94"/>
      <c r="G30" s="94"/>
      <c r="H30" s="94"/>
      <c r="I30" s="94"/>
      <c r="J30" s="94"/>
      <c r="K30" s="94"/>
      <c r="L30" s="94"/>
    </row>
    <row r="31" spans="1:12" ht="24.6" customHeight="1">
      <c r="A31" s="103" t="s">
        <v>23</v>
      </c>
      <c r="B31" s="103"/>
      <c r="C31" s="103"/>
      <c r="D31" s="103"/>
      <c r="E31" s="103"/>
      <c r="F31" s="103"/>
      <c r="G31" s="103"/>
      <c r="H31" s="103"/>
      <c r="I31" s="103"/>
      <c r="J31" s="103"/>
      <c r="K31" s="103"/>
      <c r="L31" s="103"/>
    </row>
    <row r="32" spans="1:12" ht="19.899999999999999" customHeight="1">
      <c r="A32" s="91" t="s">
        <v>24</v>
      </c>
      <c r="B32" s="91"/>
      <c r="C32" s="91"/>
      <c r="D32" s="91"/>
      <c r="E32" s="91"/>
      <c r="F32" s="91"/>
      <c r="G32" s="91"/>
      <c r="H32" s="91"/>
      <c r="I32" s="91"/>
      <c r="J32" s="91"/>
      <c r="K32" s="91"/>
      <c r="L32" s="91"/>
    </row>
    <row r="33" spans="1:12" s="7" customFormat="1" ht="19.899999999999999" customHeight="1">
      <c r="A33" s="91" t="s">
        <v>25</v>
      </c>
      <c r="B33" s="91"/>
      <c r="C33" s="91"/>
      <c r="D33" s="91"/>
      <c r="E33" s="91"/>
      <c r="F33" s="91"/>
      <c r="G33" s="91"/>
      <c r="H33" s="91"/>
      <c r="I33" s="91"/>
      <c r="J33" s="91"/>
      <c r="K33" s="91"/>
      <c r="L33" s="91"/>
    </row>
    <row r="34" spans="1:12" s="7" customFormat="1" ht="19.899999999999999" customHeight="1">
      <c r="A34" s="91" t="s">
        <v>26</v>
      </c>
      <c r="B34" s="91"/>
      <c r="C34" s="91"/>
      <c r="D34" s="91"/>
      <c r="E34" s="91"/>
      <c r="F34" s="91"/>
      <c r="G34" s="91"/>
      <c r="H34" s="91"/>
      <c r="I34" s="91"/>
      <c r="J34" s="91"/>
      <c r="K34" s="91"/>
      <c r="L34" s="91"/>
    </row>
    <row r="35" spans="1:12" s="7" customFormat="1" ht="19.899999999999999" customHeight="1">
      <c r="A35" s="91" t="s">
        <v>27</v>
      </c>
      <c r="B35" s="91"/>
      <c r="C35" s="91"/>
      <c r="D35" s="91"/>
      <c r="E35" s="91"/>
      <c r="F35" s="91"/>
      <c r="G35" s="91"/>
      <c r="H35" s="91"/>
      <c r="I35" s="91"/>
      <c r="J35" s="91"/>
      <c r="K35" s="91"/>
      <c r="L35" s="91"/>
    </row>
    <row r="36" spans="1:12" ht="34.15" customHeight="1">
      <c r="A36" s="91" t="s">
        <v>28</v>
      </c>
      <c r="B36" s="91"/>
      <c r="C36" s="91"/>
      <c r="D36" s="91"/>
      <c r="E36" s="91"/>
      <c r="F36" s="91"/>
      <c r="G36" s="91"/>
      <c r="H36" s="91"/>
      <c r="I36" s="91"/>
      <c r="J36" s="91"/>
      <c r="K36" s="91"/>
      <c r="L36" s="91"/>
    </row>
    <row r="37" spans="1:12" ht="15.6">
      <c r="A37" s="6"/>
    </row>
    <row r="38" spans="1:12" ht="41.45" customHeight="1">
      <c r="A38" s="92" t="s">
        <v>29</v>
      </c>
      <c r="B38" s="92"/>
      <c r="C38" s="92"/>
      <c r="D38" s="92"/>
      <c r="E38" s="92"/>
      <c r="F38" s="92"/>
      <c r="G38" s="92"/>
      <c r="H38" s="92"/>
      <c r="I38" s="92"/>
      <c r="J38" s="92"/>
      <c r="K38" s="92"/>
      <c r="L38" s="92"/>
    </row>
    <row r="40" spans="1:12" ht="38.450000000000003" customHeight="1">
      <c r="A40" s="97" t="s">
        <v>30</v>
      </c>
      <c r="B40" s="97"/>
      <c r="C40" s="97"/>
      <c r="D40" s="97"/>
      <c r="E40" s="97"/>
      <c r="F40" s="97"/>
      <c r="G40" s="97"/>
      <c r="H40" s="97"/>
      <c r="I40" s="97"/>
      <c r="J40" s="97"/>
      <c r="K40" s="97"/>
      <c r="L40" s="97"/>
    </row>
    <row r="41" spans="1:12" ht="22.9" customHeight="1">
      <c r="A41" s="92" t="s">
        <v>31</v>
      </c>
      <c r="B41" s="92"/>
      <c r="C41" s="92"/>
      <c r="D41" s="92"/>
      <c r="E41" s="92"/>
      <c r="F41" s="92"/>
      <c r="G41" s="92"/>
      <c r="H41" s="92"/>
      <c r="I41" s="92"/>
      <c r="J41" s="92"/>
      <c r="K41" s="92"/>
      <c r="L41" s="92"/>
    </row>
    <row r="42" spans="1:12" ht="22.9" customHeight="1">
      <c r="A42" s="92" t="s">
        <v>32</v>
      </c>
      <c r="B42" s="92"/>
      <c r="C42" s="92"/>
      <c r="D42" s="92"/>
      <c r="E42" s="92"/>
      <c r="F42" s="92"/>
      <c r="G42" s="92"/>
      <c r="H42" s="92"/>
      <c r="I42" s="92"/>
      <c r="J42" s="92"/>
      <c r="K42" s="92"/>
      <c r="L42" s="92"/>
    </row>
    <row r="43" spans="1:12" ht="15.6">
      <c r="A43" s="6"/>
    </row>
    <row r="44" spans="1:12" ht="39" customHeight="1">
      <c r="A44" s="90" t="s">
        <v>33</v>
      </c>
      <c r="B44" s="90"/>
      <c r="C44" s="90"/>
      <c r="D44" s="90"/>
      <c r="E44" s="90"/>
      <c r="F44" s="90"/>
      <c r="G44" s="90"/>
      <c r="H44" s="90"/>
      <c r="I44" s="90"/>
      <c r="J44" s="90"/>
      <c r="K44" s="90"/>
      <c r="L44" s="90"/>
    </row>
  </sheetData>
  <sheetProtection algorithmName="SHA-512" hashValue="EzNlZrXbIs06tX/8ZBnVq8NLIc+Asw73oGmps8w9YfeJhON09ORK6OICOYqHLzpHYXTm9jsetfczOlPy4txnDw==" saltValue="bhX6/iNT9axm501YIKlptQ==" spinCount="100000" sheet="1" objects="1" scenarios="1"/>
  <mergeCells count="31">
    <mergeCell ref="A15:L15"/>
    <mergeCell ref="A17:L17"/>
    <mergeCell ref="A18:L18"/>
    <mergeCell ref="A40:L40"/>
    <mergeCell ref="A41:L41"/>
    <mergeCell ref="A38:L38"/>
    <mergeCell ref="A20:L20"/>
    <mergeCell ref="A25:L25"/>
    <mergeCell ref="A34:L34"/>
    <mergeCell ref="A36:L36"/>
    <mergeCell ref="A33:L33"/>
    <mergeCell ref="A35:L35"/>
    <mergeCell ref="A32:L32"/>
    <mergeCell ref="A23:L23"/>
    <mergeCell ref="A31:L31"/>
    <mergeCell ref="A21:L21"/>
    <mergeCell ref="A1:L1"/>
    <mergeCell ref="A2:L2"/>
    <mergeCell ref="A4:L4"/>
    <mergeCell ref="A5:L5"/>
    <mergeCell ref="B9:G9"/>
    <mergeCell ref="A44:L44"/>
    <mergeCell ref="A27:L27"/>
    <mergeCell ref="A28:L28"/>
    <mergeCell ref="A19:L19"/>
    <mergeCell ref="A22:L22"/>
    <mergeCell ref="A42:L42"/>
    <mergeCell ref="A26:L26"/>
    <mergeCell ref="A24:L24"/>
    <mergeCell ref="A29:L29"/>
    <mergeCell ref="A30:L30"/>
  </mergeCells>
  <pageMargins left="0.7" right="0.7" top="0.75" bottom="0.75" header="0.3" footer="0.3"/>
  <pageSetup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40F7E-0927-4C6A-A013-5FB3C40CB951}">
  <sheetPr>
    <tabColor rgb="FFFF0000"/>
  </sheetPr>
  <dimension ref="A1:AD1002"/>
  <sheetViews>
    <sheetView zoomScaleNormal="100" workbookViewId="0">
      <pane xSplit="3" ySplit="2" topLeftCell="D3" activePane="bottomRight" state="frozen"/>
      <selection pane="bottomRight" sqref="A1:H1"/>
      <selection pane="bottomLeft" activeCell="A3" sqref="A3"/>
      <selection pane="topRight" activeCell="D1" sqref="D1"/>
    </sheetView>
  </sheetViews>
  <sheetFormatPr defaultColWidth="9.140625" defaultRowHeight="14.45"/>
  <cols>
    <col min="1" max="1" width="14.5703125" style="15" customWidth="1"/>
    <col min="2" max="3" width="25.7109375" style="15" customWidth="1"/>
    <col min="4" max="4" width="20.28515625" style="15" customWidth="1"/>
    <col min="5" max="7" width="13.85546875" style="16" customWidth="1"/>
    <col min="8" max="8" width="17.140625" style="60" customWidth="1"/>
    <col min="9" max="9" width="19.7109375" style="15" customWidth="1"/>
    <col min="10" max="10" width="15.7109375" style="58" customWidth="1"/>
    <col min="11" max="11" width="20" style="15" customWidth="1"/>
    <col min="12" max="12" width="18.7109375" style="15" customWidth="1"/>
    <col min="13" max="14" width="14.85546875" style="15" customWidth="1"/>
    <col min="15" max="16" width="11.85546875" style="15" customWidth="1"/>
    <col min="17" max="17" width="16.7109375" style="15" customWidth="1"/>
    <col min="18" max="18" width="17.5703125" style="58" customWidth="1"/>
    <col min="19" max="19" width="16.5703125" style="17" customWidth="1"/>
    <col min="20" max="20" width="20.140625" style="15" customWidth="1"/>
    <col min="21" max="22" width="16.5703125" style="15" customWidth="1"/>
    <col min="23" max="23" width="15.7109375" style="15" customWidth="1"/>
    <col min="24" max="25" width="11" style="15" customWidth="1"/>
    <col min="26" max="26" width="14.85546875" style="15" customWidth="1"/>
    <col min="27" max="27" width="20.28515625" style="58" customWidth="1"/>
    <col min="28" max="28" width="13.7109375" style="15" hidden="1" customWidth="1"/>
    <col min="29" max="29" width="19.5703125" style="12" customWidth="1"/>
    <col min="30" max="30" width="21.28515625" style="15" customWidth="1"/>
    <col min="31" max="16384" width="9.140625" style="15"/>
  </cols>
  <sheetData>
    <row r="1" spans="1:30" s="12" customFormat="1" ht="17.45" customHeight="1" thickBot="1">
      <c r="A1" s="106" t="s">
        <v>34</v>
      </c>
      <c r="B1" s="107"/>
      <c r="C1" s="107"/>
      <c r="D1" s="107"/>
      <c r="E1" s="107"/>
      <c r="F1" s="107"/>
      <c r="G1" s="107"/>
      <c r="H1" s="108"/>
      <c r="I1" s="104" t="s">
        <v>35</v>
      </c>
      <c r="J1" s="105"/>
      <c r="K1" s="104" t="s">
        <v>36</v>
      </c>
      <c r="L1" s="109"/>
      <c r="M1" s="109"/>
      <c r="N1" s="109"/>
      <c r="O1" s="109"/>
      <c r="P1" s="109"/>
      <c r="Q1" s="109"/>
      <c r="R1" s="105"/>
      <c r="S1" s="104" t="s">
        <v>37</v>
      </c>
      <c r="T1" s="109"/>
      <c r="U1" s="109"/>
      <c r="V1" s="109"/>
      <c r="W1" s="109"/>
      <c r="X1" s="109"/>
      <c r="Y1" s="109"/>
      <c r="Z1" s="109"/>
      <c r="AA1" s="105"/>
      <c r="AB1" s="104" t="s">
        <v>38</v>
      </c>
      <c r="AC1" s="109"/>
      <c r="AD1" s="105"/>
    </row>
    <row r="2" spans="1:30" ht="58.9" thickTop="1" thickBot="1">
      <c r="A2" s="54" t="s">
        <v>39</v>
      </c>
      <c r="B2" s="55" t="s">
        <v>40</v>
      </c>
      <c r="C2" s="55" t="s">
        <v>41</v>
      </c>
      <c r="D2" s="55" t="s">
        <v>42</v>
      </c>
      <c r="E2" s="56" t="s">
        <v>43</v>
      </c>
      <c r="F2" s="56" t="s">
        <v>44</v>
      </c>
      <c r="G2" s="71" t="s">
        <v>45</v>
      </c>
      <c r="H2" s="57" t="s">
        <v>46</v>
      </c>
      <c r="I2" s="22" t="s">
        <v>47</v>
      </c>
      <c r="J2" s="20" t="s">
        <v>48</v>
      </c>
      <c r="K2" s="22" t="s">
        <v>49</v>
      </c>
      <c r="L2" s="21" t="s">
        <v>50</v>
      </c>
      <c r="M2" s="61" t="s">
        <v>51</v>
      </c>
      <c r="N2" s="51" t="s">
        <v>52</v>
      </c>
      <c r="O2" s="21" t="s">
        <v>53</v>
      </c>
      <c r="P2" s="45" t="s">
        <v>54</v>
      </c>
      <c r="Q2" s="45" t="s">
        <v>55</v>
      </c>
      <c r="R2" s="46" t="s">
        <v>56</v>
      </c>
      <c r="S2" s="22" t="s">
        <v>57</v>
      </c>
      <c r="T2" s="21" t="s">
        <v>58</v>
      </c>
      <c r="U2" s="21" t="s">
        <v>59</v>
      </c>
      <c r="V2" s="61" t="s">
        <v>60</v>
      </c>
      <c r="W2" s="51" t="s">
        <v>61</v>
      </c>
      <c r="X2" s="21" t="s">
        <v>53</v>
      </c>
      <c r="Y2" s="45" t="s">
        <v>54</v>
      </c>
      <c r="Z2" s="47" t="s">
        <v>62</v>
      </c>
      <c r="AA2" s="46" t="s">
        <v>63</v>
      </c>
      <c r="AB2" s="65" t="s">
        <v>64</v>
      </c>
      <c r="AC2" s="66" t="s">
        <v>65</v>
      </c>
      <c r="AD2" s="20" t="s">
        <v>66</v>
      </c>
    </row>
    <row r="3" spans="1:30">
      <c r="M3" s="16"/>
      <c r="N3" s="16"/>
      <c r="Q3" s="16"/>
      <c r="R3" s="63" t="str">
        <f t="shared" ref="R3:R66" si="0">IF(AND(K3="Accepted",N3=""),"Enter date 1st dose administered",IF(AND(K3="Previously vaccinated at another facility",N3=""),"Enter date 1st dose administered",IF(AND(K3="Refused",L3=""),"Enter reason for refusal",IF(N3&lt;&gt;"","YES",IF(K3="Refused","NO",IF(AND($J3&lt;&gt;"",K3=""),"Enter Vaccination Status",IF(K3="Unknown","Unknown","")))))))</f>
        <v/>
      </c>
      <c r="S3" s="19" t="str">
        <f t="shared" ref="S3:S66" si="1">IF(N3="","",IF(J3="Pfizer-BioNTech",N3+21,IF(J3="Moderna",N3+28,IF(J3="Janssen/Johnson &amp; Johnson","N/A",""))))</f>
        <v/>
      </c>
      <c r="V3" s="16"/>
      <c r="W3" s="16"/>
      <c r="Z3" s="16"/>
      <c r="AA3" s="59" t="str">
        <f t="shared" ref="AA3:AA66" si="2">IF($J3="Janssen/Johnson &amp; Johnson","N/A",IF(AND(T3="Accepted",W3=""),"Enter date 2nd dose administered",IF(AND(T3="Previously vaccinated at another facility",W3=""),"Enter date 2nd dose administered",IF(R3="NO","NO",IF(AND(T3="Refused",U3=""),"Enter reason for refusal",IF(W3&lt;&gt;"","YES",IF(T3="Refused","NO",IF(AND(R3="YES",T3=""),"NO",IF(T3="Unknown","Unknown","")))))))))</f>
        <v/>
      </c>
      <c r="AB3" s="64" t="str">
        <f t="shared" ref="AB3:AB66" si="3">IF(OR(Z3="YES",Q3="YES"),"YES",IF(AC3="","","NO"))</f>
        <v/>
      </c>
      <c r="AC3" s="19" t="str">
        <f t="shared" ref="AC3:AC66" si="4">IF(OR(AA3="YES",AA3="Enter date 2nd dose administered"),"YES",IF(AND(J3="Janssen/Johnson &amp; Johnson",R3="YES"),"YES",IF(OR(L3="Medical Contraindication",U3="Medical Contraindication"),"Medical Contraindication",IF(AND(R3="YES",T3=""),"NEEDS 2ND DOSE",IF(AND(R3="Enter date 1st dose administered",T3=""),"NEEDS 2ND DOSE",IF(AND(R3="YES",U3="Offered and Declined"),"Refused 2nd Dose",IF(OR(R3="NO",R3="Enter reason for refusal"),"NO",IF(OR(R3="Unknown",AA3="Unknown"),"Unknown",""))))))))</f>
        <v/>
      </c>
    </row>
    <row r="4" spans="1:30">
      <c r="M4" s="16"/>
      <c r="N4" s="16"/>
      <c r="Q4" s="16"/>
      <c r="R4" s="59" t="str">
        <f t="shared" si="0"/>
        <v/>
      </c>
      <c r="S4" s="19" t="str">
        <f t="shared" si="1"/>
        <v/>
      </c>
      <c r="V4" s="16"/>
      <c r="W4" s="16"/>
      <c r="Z4" s="16"/>
      <c r="AA4" s="59" t="str">
        <f t="shared" si="2"/>
        <v/>
      </c>
      <c r="AB4" s="64" t="str">
        <f t="shared" si="3"/>
        <v/>
      </c>
      <c r="AC4" s="19" t="str">
        <f t="shared" si="4"/>
        <v/>
      </c>
    </row>
    <row r="5" spans="1:30">
      <c r="M5" s="16"/>
      <c r="N5" s="16"/>
      <c r="Q5" s="16"/>
      <c r="R5" s="59" t="str">
        <f t="shared" si="0"/>
        <v/>
      </c>
      <c r="S5" s="19" t="str">
        <f t="shared" si="1"/>
        <v/>
      </c>
      <c r="V5" s="16"/>
      <c r="W5" s="16"/>
      <c r="Z5" s="16"/>
      <c r="AA5" s="59" t="str">
        <f t="shared" si="2"/>
        <v/>
      </c>
      <c r="AB5" s="64" t="str">
        <f t="shared" si="3"/>
        <v/>
      </c>
      <c r="AC5" s="19" t="str">
        <f t="shared" si="4"/>
        <v/>
      </c>
    </row>
    <row r="6" spans="1:30">
      <c r="M6" s="16"/>
      <c r="N6" s="16"/>
      <c r="Q6" s="16"/>
      <c r="R6" s="59" t="str">
        <f t="shared" si="0"/>
        <v/>
      </c>
      <c r="S6" s="19" t="str">
        <f t="shared" si="1"/>
        <v/>
      </c>
      <c r="V6" s="16"/>
      <c r="W6" s="16"/>
      <c r="Z6" s="16"/>
      <c r="AA6" s="59" t="str">
        <f t="shared" si="2"/>
        <v/>
      </c>
      <c r="AB6" s="64" t="str">
        <f t="shared" si="3"/>
        <v/>
      </c>
      <c r="AC6" s="19" t="str">
        <f t="shared" si="4"/>
        <v/>
      </c>
    </row>
    <row r="7" spans="1:30">
      <c r="M7" s="16"/>
      <c r="N7" s="16"/>
      <c r="Q7" s="16"/>
      <c r="R7" s="59" t="str">
        <f t="shared" si="0"/>
        <v/>
      </c>
      <c r="S7" s="19" t="str">
        <f t="shared" si="1"/>
        <v/>
      </c>
      <c r="V7" s="16"/>
      <c r="W7" s="16"/>
      <c r="Z7" s="16"/>
      <c r="AA7" s="59" t="str">
        <f t="shared" si="2"/>
        <v/>
      </c>
      <c r="AB7" s="64" t="str">
        <f t="shared" si="3"/>
        <v/>
      </c>
      <c r="AC7" s="19" t="str">
        <f t="shared" si="4"/>
        <v/>
      </c>
    </row>
    <row r="8" spans="1:30">
      <c r="M8" s="16"/>
      <c r="N8" s="16"/>
      <c r="Q8" s="16"/>
      <c r="R8" s="59" t="str">
        <f t="shared" si="0"/>
        <v/>
      </c>
      <c r="S8" s="19" t="str">
        <f t="shared" si="1"/>
        <v/>
      </c>
      <c r="V8" s="16"/>
      <c r="W8" s="16"/>
      <c r="Z8" s="16"/>
      <c r="AA8" s="59" t="str">
        <f t="shared" si="2"/>
        <v/>
      </c>
      <c r="AB8" s="64" t="str">
        <f t="shared" si="3"/>
        <v/>
      </c>
      <c r="AC8" s="19" t="str">
        <f t="shared" si="4"/>
        <v/>
      </c>
    </row>
    <row r="9" spans="1:30">
      <c r="M9" s="16"/>
      <c r="N9" s="16"/>
      <c r="Q9" s="16"/>
      <c r="R9" s="59" t="str">
        <f t="shared" si="0"/>
        <v/>
      </c>
      <c r="S9" s="19" t="str">
        <f t="shared" si="1"/>
        <v/>
      </c>
      <c r="V9" s="16"/>
      <c r="W9" s="16"/>
      <c r="Z9" s="16"/>
      <c r="AA9" s="59" t="str">
        <f t="shared" si="2"/>
        <v/>
      </c>
      <c r="AB9" s="64" t="str">
        <f t="shared" si="3"/>
        <v/>
      </c>
      <c r="AC9" s="19" t="str">
        <f t="shared" si="4"/>
        <v/>
      </c>
    </row>
    <row r="10" spans="1:30">
      <c r="M10" s="16"/>
      <c r="N10" s="16"/>
      <c r="Q10" s="16"/>
      <c r="R10" s="59" t="str">
        <f t="shared" si="0"/>
        <v/>
      </c>
      <c r="S10" s="19" t="str">
        <f t="shared" si="1"/>
        <v/>
      </c>
      <c r="V10" s="16"/>
      <c r="W10" s="16"/>
      <c r="Z10" s="16"/>
      <c r="AA10" s="59" t="str">
        <f t="shared" si="2"/>
        <v/>
      </c>
      <c r="AB10" s="64" t="str">
        <f t="shared" si="3"/>
        <v/>
      </c>
      <c r="AC10" s="19" t="str">
        <f t="shared" si="4"/>
        <v/>
      </c>
    </row>
    <row r="11" spans="1:30">
      <c r="M11" s="16"/>
      <c r="N11" s="16"/>
      <c r="Q11" s="16"/>
      <c r="R11" s="59" t="str">
        <f t="shared" si="0"/>
        <v/>
      </c>
      <c r="S11" s="19" t="str">
        <f t="shared" si="1"/>
        <v/>
      </c>
      <c r="V11" s="16"/>
      <c r="W11" s="16"/>
      <c r="Z11" s="16"/>
      <c r="AA11" s="59" t="str">
        <f t="shared" si="2"/>
        <v/>
      </c>
      <c r="AB11" s="64" t="str">
        <f t="shared" si="3"/>
        <v/>
      </c>
      <c r="AC11" s="19" t="str">
        <f t="shared" si="4"/>
        <v/>
      </c>
    </row>
    <row r="12" spans="1:30" ht="25.5" customHeight="1">
      <c r="M12" s="16"/>
      <c r="N12" s="16"/>
      <c r="Q12" s="16"/>
      <c r="R12" s="59" t="str">
        <f t="shared" si="0"/>
        <v/>
      </c>
      <c r="S12" s="19" t="str">
        <f t="shared" si="1"/>
        <v/>
      </c>
      <c r="V12" s="16"/>
      <c r="W12" s="16"/>
      <c r="Z12" s="16"/>
      <c r="AA12" s="59" t="str">
        <f t="shared" si="2"/>
        <v/>
      </c>
      <c r="AB12" s="64" t="str">
        <f t="shared" si="3"/>
        <v/>
      </c>
      <c r="AC12" s="19" t="str">
        <f t="shared" si="4"/>
        <v/>
      </c>
    </row>
    <row r="13" spans="1:30">
      <c r="M13" s="16"/>
      <c r="N13" s="16"/>
      <c r="Q13" s="16"/>
      <c r="R13" s="59" t="str">
        <f t="shared" si="0"/>
        <v/>
      </c>
      <c r="S13" s="19" t="str">
        <f t="shared" si="1"/>
        <v/>
      </c>
      <c r="V13" s="16"/>
      <c r="W13" s="16"/>
      <c r="Z13" s="16"/>
      <c r="AA13" s="59" t="str">
        <f t="shared" si="2"/>
        <v/>
      </c>
      <c r="AB13" s="64" t="str">
        <f t="shared" si="3"/>
        <v/>
      </c>
      <c r="AC13" s="19" t="str">
        <f t="shared" si="4"/>
        <v/>
      </c>
    </row>
    <row r="14" spans="1:30">
      <c r="M14" s="16"/>
      <c r="N14" s="16"/>
      <c r="Q14" s="16"/>
      <c r="R14" s="59" t="str">
        <f t="shared" si="0"/>
        <v/>
      </c>
      <c r="S14" s="19" t="str">
        <f t="shared" si="1"/>
        <v/>
      </c>
      <c r="V14" s="16"/>
      <c r="W14" s="16"/>
      <c r="Z14" s="16"/>
      <c r="AA14" s="59" t="str">
        <f t="shared" si="2"/>
        <v/>
      </c>
      <c r="AB14" s="64" t="str">
        <f t="shared" si="3"/>
        <v/>
      </c>
      <c r="AC14" s="19" t="str">
        <f t="shared" si="4"/>
        <v/>
      </c>
    </row>
    <row r="15" spans="1:30">
      <c r="M15" s="16"/>
      <c r="N15" s="16"/>
      <c r="Q15" s="16"/>
      <c r="R15" s="59" t="str">
        <f t="shared" si="0"/>
        <v/>
      </c>
      <c r="S15" s="19" t="str">
        <f t="shared" si="1"/>
        <v/>
      </c>
      <c r="V15" s="16"/>
      <c r="W15" s="16"/>
      <c r="Z15" s="16"/>
      <c r="AA15" s="59" t="str">
        <f t="shared" si="2"/>
        <v/>
      </c>
      <c r="AB15" s="64" t="str">
        <f t="shared" si="3"/>
        <v/>
      </c>
      <c r="AC15" s="19" t="str">
        <f t="shared" si="4"/>
        <v/>
      </c>
    </row>
    <row r="16" spans="1:30">
      <c r="M16" s="16"/>
      <c r="N16" s="16"/>
      <c r="Q16" s="16"/>
      <c r="R16" s="59" t="str">
        <f t="shared" si="0"/>
        <v/>
      </c>
      <c r="S16" s="19" t="str">
        <f t="shared" si="1"/>
        <v/>
      </c>
      <c r="V16" s="16"/>
      <c r="W16" s="16"/>
      <c r="Z16" s="16"/>
      <c r="AA16" s="59" t="str">
        <f t="shared" si="2"/>
        <v/>
      </c>
      <c r="AB16" s="64" t="str">
        <f t="shared" si="3"/>
        <v/>
      </c>
      <c r="AC16" s="19" t="str">
        <f t="shared" si="4"/>
        <v/>
      </c>
    </row>
    <row r="17" spans="13:29">
      <c r="M17" s="16"/>
      <c r="N17" s="16"/>
      <c r="Q17" s="16"/>
      <c r="R17" s="59" t="str">
        <f t="shared" si="0"/>
        <v/>
      </c>
      <c r="S17" s="19" t="str">
        <f t="shared" si="1"/>
        <v/>
      </c>
      <c r="V17" s="16"/>
      <c r="W17" s="16"/>
      <c r="Z17" s="16"/>
      <c r="AA17" s="59" t="str">
        <f t="shared" si="2"/>
        <v/>
      </c>
      <c r="AB17" s="64" t="str">
        <f t="shared" si="3"/>
        <v/>
      </c>
      <c r="AC17" s="19" t="str">
        <f t="shared" si="4"/>
        <v/>
      </c>
    </row>
    <row r="18" spans="13:29">
      <c r="M18" s="16"/>
      <c r="N18" s="16"/>
      <c r="Q18" s="16"/>
      <c r="R18" s="59" t="str">
        <f t="shared" si="0"/>
        <v/>
      </c>
      <c r="S18" s="19" t="str">
        <f t="shared" si="1"/>
        <v/>
      </c>
      <c r="V18" s="16"/>
      <c r="W18" s="16"/>
      <c r="Z18" s="16"/>
      <c r="AA18" s="59" t="str">
        <f t="shared" si="2"/>
        <v/>
      </c>
      <c r="AB18" s="64" t="str">
        <f t="shared" si="3"/>
        <v/>
      </c>
      <c r="AC18" s="19" t="str">
        <f t="shared" si="4"/>
        <v/>
      </c>
    </row>
    <row r="19" spans="13:29">
      <c r="M19" s="16"/>
      <c r="N19" s="16"/>
      <c r="Q19" s="16"/>
      <c r="R19" s="59" t="str">
        <f t="shared" si="0"/>
        <v/>
      </c>
      <c r="S19" s="19" t="str">
        <f t="shared" si="1"/>
        <v/>
      </c>
      <c r="V19" s="16"/>
      <c r="W19" s="16"/>
      <c r="Z19" s="16"/>
      <c r="AA19" s="59" t="str">
        <f t="shared" si="2"/>
        <v/>
      </c>
      <c r="AB19" s="64" t="str">
        <f t="shared" si="3"/>
        <v/>
      </c>
      <c r="AC19" s="19" t="str">
        <f t="shared" si="4"/>
        <v/>
      </c>
    </row>
    <row r="20" spans="13:29">
      <c r="M20" s="16"/>
      <c r="N20" s="16"/>
      <c r="Q20" s="16"/>
      <c r="R20" s="59" t="str">
        <f t="shared" si="0"/>
        <v/>
      </c>
      <c r="S20" s="19" t="str">
        <f t="shared" si="1"/>
        <v/>
      </c>
      <c r="V20" s="16"/>
      <c r="W20" s="16"/>
      <c r="Z20" s="16"/>
      <c r="AA20" s="59" t="str">
        <f t="shared" si="2"/>
        <v/>
      </c>
      <c r="AB20" s="64" t="str">
        <f t="shared" si="3"/>
        <v/>
      </c>
      <c r="AC20" s="19" t="str">
        <f t="shared" si="4"/>
        <v/>
      </c>
    </row>
    <row r="21" spans="13:29">
      <c r="M21" s="16"/>
      <c r="N21" s="16"/>
      <c r="Q21" s="16"/>
      <c r="R21" s="59" t="str">
        <f t="shared" si="0"/>
        <v/>
      </c>
      <c r="S21" s="19" t="str">
        <f t="shared" si="1"/>
        <v/>
      </c>
      <c r="V21" s="16"/>
      <c r="W21" s="16"/>
      <c r="Z21" s="16"/>
      <c r="AA21" s="59" t="str">
        <f t="shared" si="2"/>
        <v/>
      </c>
      <c r="AB21" s="64" t="str">
        <f t="shared" si="3"/>
        <v/>
      </c>
      <c r="AC21" s="19" t="str">
        <f t="shared" si="4"/>
        <v/>
      </c>
    </row>
    <row r="22" spans="13:29">
      <c r="M22" s="16"/>
      <c r="N22" s="16"/>
      <c r="Q22" s="16"/>
      <c r="R22" s="59" t="str">
        <f t="shared" si="0"/>
        <v/>
      </c>
      <c r="S22" s="19" t="str">
        <f t="shared" si="1"/>
        <v/>
      </c>
      <c r="V22" s="16"/>
      <c r="W22" s="16"/>
      <c r="Z22" s="16"/>
      <c r="AA22" s="59" t="str">
        <f t="shared" si="2"/>
        <v/>
      </c>
      <c r="AB22" s="64" t="str">
        <f t="shared" si="3"/>
        <v/>
      </c>
      <c r="AC22" s="19" t="str">
        <f t="shared" si="4"/>
        <v/>
      </c>
    </row>
    <row r="23" spans="13:29">
      <c r="M23" s="16"/>
      <c r="N23" s="16"/>
      <c r="Q23" s="16"/>
      <c r="R23" s="59" t="str">
        <f t="shared" si="0"/>
        <v/>
      </c>
      <c r="S23" s="19" t="str">
        <f t="shared" si="1"/>
        <v/>
      </c>
      <c r="V23" s="16"/>
      <c r="W23" s="16"/>
      <c r="Z23" s="16"/>
      <c r="AA23" s="59" t="str">
        <f t="shared" si="2"/>
        <v/>
      </c>
      <c r="AB23" s="64" t="str">
        <f t="shared" si="3"/>
        <v/>
      </c>
      <c r="AC23" s="19" t="str">
        <f t="shared" si="4"/>
        <v/>
      </c>
    </row>
    <row r="24" spans="13:29">
      <c r="M24" s="16"/>
      <c r="N24" s="16"/>
      <c r="Q24" s="16"/>
      <c r="R24" s="59" t="str">
        <f t="shared" si="0"/>
        <v/>
      </c>
      <c r="S24" s="19" t="str">
        <f t="shared" si="1"/>
        <v/>
      </c>
      <c r="V24" s="16"/>
      <c r="W24" s="16"/>
      <c r="Z24" s="16"/>
      <c r="AA24" s="59" t="str">
        <f t="shared" si="2"/>
        <v/>
      </c>
      <c r="AB24" s="64" t="str">
        <f t="shared" si="3"/>
        <v/>
      </c>
      <c r="AC24" s="19" t="str">
        <f t="shared" si="4"/>
        <v/>
      </c>
    </row>
    <row r="25" spans="13:29">
      <c r="M25" s="16"/>
      <c r="N25" s="16"/>
      <c r="Q25" s="16"/>
      <c r="R25" s="59" t="str">
        <f t="shared" si="0"/>
        <v/>
      </c>
      <c r="S25" s="19" t="str">
        <f t="shared" si="1"/>
        <v/>
      </c>
      <c r="V25" s="16"/>
      <c r="W25" s="16"/>
      <c r="Z25" s="16"/>
      <c r="AA25" s="59" t="str">
        <f t="shared" si="2"/>
        <v/>
      </c>
      <c r="AB25" s="64" t="str">
        <f t="shared" si="3"/>
        <v/>
      </c>
      <c r="AC25" s="19" t="str">
        <f t="shared" si="4"/>
        <v/>
      </c>
    </row>
    <row r="26" spans="13:29">
      <c r="M26" s="16"/>
      <c r="N26" s="16"/>
      <c r="Q26" s="16"/>
      <c r="R26" s="59" t="str">
        <f t="shared" si="0"/>
        <v/>
      </c>
      <c r="S26" s="19" t="str">
        <f t="shared" si="1"/>
        <v/>
      </c>
      <c r="V26" s="16"/>
      <c r="W26" s="16"/>
      <c r="Z26" s="16"/>
      <c r="AA26" s="59" t="str">
        <f t="shared" si="2"/>
        <v/>
      </c>
      <c r="AB26" s="64" t="str">
        <f t="shared" si="3"/>
        <v/>
      </c>
      <c r="AC26" s="19" t="str">
        <f t="shared" si="4"/>
        <v/>
      </c>
    </row>
    <row r="27" spans="13:29">
      <c r="M27" s="16"/>
      <c r="N27" s="16"/>
      <c r="Q27" s="16"/>
      <c r="R27" s="59" t="str">
        <f t="shared" si="0"/>
        <v/>
      </c>
      <c r="S27" s="19" t="str">
        <f t="shared" si="1"/>
        <v/>
      </c>
      <c r="V27" s="16"/>
      <c r="W27" s="16"/>
      <c r="Z27" s="16"/>
      <c r="AA27" s="59" t="str">
        <f t="shared" si="2"/>
        <v/>
      </c>
      <c r="AB27" s="64" t="str">
        <f t="shared" si="3"/>
        <v/>
      </c>
      <c r="AC27" s="19" t="str">
        <f t="shared" si="4"/>
        <v/>
      </c>
    </row>
    <row r="28" spans="13:29">
      <c r="M28" s="16"/>
      <c r="N28" s="16"/>
      <c r="Q28" s="16"/>
      <c r="R28" s="59" t="str">
        <f t="shared" si="0"/>
        <v/>
      </c>
      <c r="S28" s="19" t="str">
        <f t="shared" si="1"/>
        <v/>
      </c>
      <c r="V28" s="16"/>
      <c r="W28" s="16"/>
      <c r="Z28" s="16"/>
      <c r="AA28" s="59" t="str">
        <f t="shared" si="2"/>
        <v/>
      </c>
      <c r="AB28" s="64" t="str">
        <f t="shared" si="3"/>
        <v/>
      </c>
      <c r="AC28" s="19" t="str">
        <f t="shared" si="4"/>
        <v/>
      </c>
    </row>
    <row r="29" spans="13:29">
      <c r="M29" s="16"/>
      <c r="N29" s="16"/>
      <c r="Q29" s="16"/>
      <c r="R29" s="59" t="str">
        <f t="shared" si="0"/>
        <v/>
      </c>
      <c r="S29" s="19" t="str">
        <f t="shared" si="1"/>
        <v/>
      </c>
      <c r="V29" s="16"/>
      <c r="W29" s="16"/>
      <c r="Z29" s="16"/>
      <c r="AA29" s="59" t="str">
        <f t="shared" si="2"/>
        <v/>
      </c>
      <c r="AB29" s="64" t="str">
        <f t="shared" si="3"/>
        <v/>
      </c>
      <c r="AC29" s="19" t="str">
        <f t="shared" si="4"/>
        <v/>
      </c>
    </row>
    <row r="30" spans="13:29">
      <c r="M30" s="16"/>
      <c r="N30" s="16"/>
      <c r="Q30" s="16"/>
      <c r="R30" s="59" t="str">
        <f t="shared" si="0"/>
        <v/>
      </c>
      <c r="S30" s="19" t="str">
        <f t="shared" si="1"/>
        <v/>
      </c>
      <c r="V30" s="16"/>
      <c r="W30" s="16"/>
      <c r="Z30" s="16"/>
      <c r="AA30" s="59" t="str">
        <f t="shared" si="2"/>
        <v/>
      </c>
      <c r="AB30" s="64" t="str">
        <f t="shared" si="3"/>
        <v/>
      </c>
      <c r="AC30" s="19" t="str">
        <f t="shared" si="4"/>
        <v/>
      </c>
    </row>
    <row r="31" spans="13:29">
      <c r="M31" s="16"/>
      <c r="N31" s="16"/>
      <c r="Q31" s="16"/>
      <c r="R31" s="59" t="str">
        <f t="shared" si="0"/>
        <v/>
      </c>
      <c r="S31" s="19" t="str">
        <f t="shared" si="1"/>
        <v/>
      </c>
      <c r="V31" s="16"/>
      <c r="W31" s="16"/>
      <c r="Z31" s="16"/>
      <c r="AA31" s="59" t="str">
        <f t="shared" si="2"/>
        <v/>
      </c>
      <c r="AB31" s="64" t="str">
        <f t="shared" si="3"/>
        <v/>
      </c>
      <c r="AC31" s="19" t="str">
        <f t="shared" si="4"/>
        <v/>
      </c>
    </row>
    <row r="32" spans="13:29">
      <c r="M32" s="16"/>
      <c r="N32" s="16"/>
      <c r="Q32" s="16"/>
      <c r="R32" s="59" t="str">
        <f t="shared" si="0"/>
        <v/>
      </c>
      <c r="S32" s="19" t="str">
        <f t="shared" si="1"/>
        <v/>
      </c>
      <c r="V32" s="16"/>
      <c r="W32" s="16"/>
      <c r="Z32" s="16"/>
      <c r="AA32" s="59" t="str">
        <f t="shared" si="2"/>
        <v/>
      </c>
      <c r="AB32" s="64" t="str">
        <f t="shared" si="3"/>
        <v/>
      </c>
      <c r="AC32" s="19" t="str">
        <f t="shared" si="4"/>
        <v/>
      </c>
    </row>
    <row r="33" spans="13:29">
      <c r="M33" s="16"/>
      <c r="N33" s="16"/>
      <c r="Q33" s="16"/>
      <c r="R33" s="59" t="str">
        <f t="shared" si="0"/>
        <v/>
      </c>
      <c r="S33" s="19" t="str">
        <f t="shared" si="1"/>
        <v/>
      </c>
      <c r="V33" s="16"/>
      <c r="W33" s="16"/>
      <c r="Z33" s="16"/>
      <c r="AA33" s="59" t="str">
        <f t="shared" si="2"/>
        <v/>
      </c>
      <c r="AB33" s="64" t="str">
        <f t="shared" si="3"/>
        <v/>
      </c>
      <c r="AC33" s="19" t="str">
        <f t="shared" si="4"/>
        <v/>
      </c>
    </row>
    <row r="34" spans="13:29">
      <c r="M34" s="16"/>
      <c r="N34" s="16"/>
      <c r="Q34" s="16"/>
      <c r="R34" s="59" t="str">
        <f t="shared" si="0"/>
        <v/>
      </c>
      <c r="S34" s="19" t="str">
        <f t="shared" si="1"/>
        <v/>
      </c>
      <c r="V34" s="16"/>
      <c r="W34" s="16"/>
      <c r="Z34" s="16"/>
      <c r="AA34" s="59" t="str">
        <f t="shared" si="2"/>
        <v/>
      </c>
      <c r="AB34" s="64" t="str">
        <f t="shared" si="3"/>
        <v/>
      </c>
      <c r="AC34" s="19" t="str">
        <f t="shared" si="4"/>
        <v/>
      </c>
    </row>
    <row r="35" spans="13:29">
      <c r="M35" s="16"/>
      <c r="N35" s="16"/>
      <c r="Q35" s="16"/>
      <c r="R35" s="59" t="str">
        <f t="shared" si="0"/>
        <v/>
      </c>
      <c r="S35" s="19" t="str">
        <f t="shared" si="1"/>
        <v/>
      </c>
      <c r="V35" s="16"/>
      <c r="W35" s="16"/>
      <c r="Z35" s="16"/>
      <c r="AA35" s="59" t="str">
        <f t="shared" si="2"/>
        <v/>
      </c>
      <c r="AB35" s="64" t="str">
        <f t="shared" si="3"/>
        <v/>
      </c>
      <c r="AC35" s="19" t="str">
        <f t="shared" si="4"/>
        <v/>
      </c>
    </row>
    <row r="36" spans="13:29">
      <c r="M36" s="16"/>
      <c r="N36" s="16"/>
      <c r="Q36" s="16"/>
      <c r="R36" s="59" t="str">
        <f t="shared" si="0"/>
        <v/>
      </c>
      <c r="S36" s="19" t="str">
        <f t="shared" si="1"/>
        <v/>
      </c>
      <c r="V36" s="16"/>
      <c r="W36" s="16"/>
      <c r="Z36" s="16"/>
      <c r="AA36" s="59" t="str">
        <f t="shared" si="2"/>
        <v/>
      </c>
      <c r="AB36" s="64" t="str">
        <f t="shared" si="3"/>
        <v/>
      </c>
      <c r="AC36" s="19" t="str">
        <f t="shared" si="4"/>
        <v/>
      </c>
    </row>
    <row r="37" spans="13:29">
      <c r="M37" s="16"/>
      <c r="N37" s="16"/>
      <c r="Q37" s="16"/>
      <c r="R37" s="59" t="str">
        <f t="shared" si="0"/>
        <v/>
      </c>
      <c r="S37" s="19" t="str">
        <f t="shared" si="1"/>
        <v/>
      </c>
      <c r="V37" s="16"/>
      <c r="W37" s="16"/>
      <c r="Z37" s="16"/>
      <c r="AA37" s="59" t="str">
        <f t="shared" si="2"/>
        <v/>
      </c>
      <c r="AB37" s="64" t="str">
        <f t="shared" si="3"/>
        <v/>
      </c>
      <c r="AC37" s="19" t="str">
        <f t="shared" si="4"/>
        <v/>
      </c>
    </row>
    <row r="38" spans="13:29">
      <c r="M38" s="16"/>
      <c r="N38" s="16"/>
      <c r="Q38" s="16"/>
      <c r="R38" s="59" t="str">
        <f t="shared" si="0"/>
        <v/>
      </c>
      <c r="S38" s="19" t="str">
        <f t="shared" si="1"/>
        <v/>
      </c>
      <c r="V38" s="16"/>
      <c r="W38" s="16"/>
      <c r="Z38" s="16"/>
      <c r="AA38" s="59" t="str">
        <f t="shared" si="2"/>
        <v/>
      </c>
      <c r="AB38" s="64" t="str">
        <f t="shared" si="3"/>
        <v/>
      </c>
      <c r="AC38" s="19" t="str">
        <f t="shared" si="4"/>
        <v/>
      </c>
    </row>
    <row r="39" spans="13:29">
      <c r="M39" s="16"/>
      <c r="N39" s="16"/>
      <c r="Q39" s="16"/>
      <c r="R39" s="59" t="str">
        <f t="shared" si="0"/>
        <v/>
      </c>
      <c r="S39" s="19" t="str">
        <f t="shared" si="1"/>
        <v/>
      </c>
      <c r="V39" s="16"/>
      <c r="W39" s="16"/>
      <c r="Z39" s="16"/>
      <c r="AA39" s="59" t="str">
        <f t="shared" si="2"/>
        <v/>
      </c>
      <c r="AB39" s="64" t="str">
        <f t="shared" si="3"/>
        <v/>
      </c>
      <c r="AC39" s="19" t="str">
        <f t="shared" si="4"/>
        <v/>
      </c>
    </row>
    <row r="40" spans="13:29">
      <c r="M40" s="16"/>
      <c r="N40" s="16"/>
      <c r="Q40" s="16"/>
      <c r="R40" s="59" t="str">
        <f t="shared" si="0"/>
        <v/>
      </c>
      <c r="S40" s="19" t="str">
        <f t="shared" si="1"/>
        <v/>
      </c>
      <c r="V40" s="16"/>
      <c r="W40" s="16"/>
      <c r="Z40" s="16"/>
      <c r="AA40" s="59" t="str">
        <f t="shared" si="2"/>
        <v/>
      </c>
      <c r="AB40" s="64" t="str">
        <f t="shared" si="3"/>
        <v/>
      </c>
      <c r="AC40" s="19" t="str">
        <f t="shared" si="4"/>
        <v/>
      </c>
    </row>
    <row r="41" spans="13:29">
      <c r="M41" s="16"/>
      <c r="N41" s="16"/>
      <c r="Q41" s="16"/>
      <c r="R41" s="59" t="str">
        <f t="shared" si="0"/>
        <v/>
      </c>
      <c r="S41" s="19" t="str">
        <f t="shared" si="1"/>
        <v/>
      </c>
      <c r="V41" s="16"/>
      <c r="W41" s="16"/>
      <c r="Z41" s="16"/>
      <c r="AA41" s="59" t="str">
        <f t="shared" si="2"/>
        <v/>
      </c>
      <c r="AB41" s="64" t="str">
        <f t="shared" si="3"/>
        <v/>
      </c>
      <c r="AC41" s="19" t="str">
        <f t="shared" si="4"/>
        <v/>
      </c>
    </row>
    <row r="42" spans="13:29">
      <c r="M42" s="16"/>
      <c r="N42" s="16"/>
      <c r="Q42" s="16"/>
      <c r="R42" s="59" t="str">
        <f t="shared" si="0"/>
        <v/>
      </c>
      <c r="S42" s="19" t="str">
        <f t="shared" si="1"/>
        <v/>
      </c>
      <c r="V42" s="16"/>
      <c r="W42" s="16"/>
      <c r="Z42" s="16"/>
      <c r="AA42" s="59" t="str">
        <f t="shared" si="2"/>
        <v/>
      </c>
      <c r="AB42" s="64" t="str">
        <f t="shared" si="3"/>
        <v/>
      </c>
      <c r="AC42" s="19" t="str">
        <f t="shared" si="4"/>
        <v/>
      </c>
    </row>
    <row r="43" spans="13:29">
      <c r="M43" s="16"/>
      <c r="N43" s="16"/>
      <c r="Q43" s="16"/>
      <c r="R43" s="59" t="str">
        <f t="shared" si="0"/>
        <v/>
      </c>
      <c r="S43" s="19" t="str">
        <f t="shared" si="1"/>
        <v/>
      </c>
      <c r="V43" s="16"/>
      <c r="W43" s="16"/>
      <c r="Z43" s="16"/>
      <c r="AA43" s="59" t="str">
        <f t="shared" si="2"/>
        <v/>
      </c>
      <c r="AB43" s="64" t="str">
        <f t="shared" si="3"/>
        <v/>
      </c>
      <c r="AC43" s="19" t="str">
        <f t="shared" si="4"/>
        <v/>
      </c>
    </row>
    <row r="44" spans="13:29">
      <c r="M44" s="16"/>
      <c r="N44" s="16"/>
      <c r="Q44" s="16"/>
      <c r="R44" s="59" t="str">
        <f t="shared" si="0"/>
        <v/>
      </c>
      <c r="S44" s="19" t="str">
        <f t="shared" si="1"/>
        <v/>
      </c>
      <c r="V44" s="16"/>
      <c r="W44" s="16"/>
      <c r="Z44" s="16"/>
      <c r="AA44" s="59" t="str">
        <f t="shared" si="2"/>
        <v/>
      </c>
      <c r="AB44" s="64" t="str">
        <f t="shared" si="3"/>
        <v/>
      </c>
      <c r="AC44" s="19" t="str">
        <f t="shared" si="4"/>
        <v/>
      </c>
    </row>
    <row r="45" spans="13:29">
      <c r="M45" s="16"/>
      <c r="N45" s="16"/>
      <c r="Q45" s="16"/>
      <c r="R45" s="59" t="str">
        <f t="shared" si="0"/>
        <v/>
      </c>
      <c r="S45" s="19" t="str">
        <f t="shared" si="1"/>
        <v/>
      </c>
      <c r="V45" s="16"/>
      <c r="W45" s="16"/>
      <c r="Z45" s="16"/>
      <c r="AA45" s="59" t="str">
        <f t="shared" si="2"/>
        <v/>
      </c>
      <c r="AB45" s="64" t="str">
        <f t="shared" si="3"/>
        <v/>
      </c>
      <c r="AC45" s="19" t="str">
        <f t="shared" si="4"/>
        <v/>
      </c>
    </row>
    <row r="46" spans="13:29">
      <c r="M46" s="16"/>
      <c r="N46" s="16"/>
      <c r="Q46" s="16"/>
      <c r="R46" s="59" t="str">
        <f t="shared" si="0"/>
        <v/>
      </c>
      <c r="S46" s="19" t="str">
        <f t="shared" si="1"/>
        <v/>
      </c>
      <c r="V46" s="16"/>
      <c r="W46" s="16"/>
      <c r="Z46" s="16"/>
      <c r="AA46" s="59" t="str">
        <f t="shared" si="2"/>
        <v/>
      </c>
      <c r="AB46" s="64" t="str">
        <f t="shared" si="3"/>
        <v/>
      </c>
      <c r="AC46" s="19" t="str">
        <f t="shared" si="4"/>
        <v/>
      </c>
    </row>
    <row r="47" spans="13:29">
      <c r="M47" s="16"/>
      <c r="N47" s="16"/>
      <c r="Q47" s="16"/>
      <c r="R47" s="59" t="str">
        <f t="shared" si="0"/>
        <v/>
      </c>
      <c r="S47" s="19" t="str">
        <f t="shared" si="1"/>
        <v/>
      </c>
      <c r="V47" s="16"/>
      <c r="W47" s="16"/>
      <c r="Z47" s="16"/>
      <c r="AA47" s="59" t="str">
        <f t="shared" si="2"/>
        <v/>
      </c>
      <c r="AB47" s="64" t="str">
        <f t="shared" si="3"/>
        <v/>
      </c>
      <c r="AC47" s="19" t="str">
        <f t="shared" si="4"/>
        <v/>
      </c>
    </row>
    <row r="48" spans="13:29">
      <c r="M48" s="16"/>
      <c r="N48" s="16"/>
      <c r="Q48" s="16"/>
      <c r="R48" s="59" t="str">
        <f t="shared" si="0"/>
        <v/>
      </c>
      <c r="S48" s="19" t="str">
        <f t="shared" si="1"/>
        <v/>
      </c>
      <c r="V48" s="16"/>
      <c r="W48" s="16"/>
      <c r="Z48" s="16"/>
      <c r="AA48" s="59" t="str">
        <f t="shared" si="2"/>
        <v/>
      </c>
      <c r="AB48" s="64" t="str">
        <f t="shared" si="3"/>
        <v/>
      </c>
      <c r="AC48" s="19" t="str">
        <f t="shared" si="4"/>
        <v/>
      </c>
    </row>
    <row r="49" spans="13:29">
      <c r="M49" s="16"/>
      <c r="N49" s="16"/>
      <c r="Q49" s="16"/>
      <c r="R49" s="59" t="str">
        <f t="shared" si="0"/>
        <v/>
      </c>
      <c r="S49" s="19" t="str">
        <f t="shared" si="1"/>
        <v/>
      </c>
      <c r="V49" s="16"/>
      <c r="W49" s="16"/>
      <c r="Z49" s="16"/>
      <c r="AA49" s="59" t="str">
        <f t="shared" si="2"/>
        <v/>
      </c>
      <c r="AB49" s="64" t="str">
        <f t="shared" si="3"/>
        <v/>
      </c>
      <c r="AC49" s="19" t="str">
        <f t="shared" si="4"/>
        <v/>
      </c>
    </row>
    <row r="50" spans="13:29">
      <c r="M50" s="16"/>
      <c r="N50" s="16"/>
      <c r="Q50" s="16"/>
      <c r="R50" s="59" t="str">
        <f t="shared" si="0"/>
        <v/>
      </c>
      <c r="S50" s="19" t="str">
        <f t="shared" si="1"/>
        <v/>
      </c>
      <c r="V50" s="16"/>
      <c r="W50" s="16"/>
      <c r="Z50" s="16"/>
      <c r="AA50" s="59" t="str">
        <f t="shared" si="2"/>
        <v/>
      </c>
      <c r="AB50" s="64" t="str">
        <f t="shared" si="3"/>
        <v/>
      </c>
      <c r="AC50" s="19" t="str">
        <f t="shared" si="4"/>
        <v/>
      </c>
    </row>
    <row r="51" spans="13:29">
      <c r="M51" s="16"/>
      <c r="N51" s="16"/>
      <c r="Q51" s="16"/>
      <c r="R51" s="59" t="str">
        <f t="shared" si="0"/>
        <v/>
      </c>
      <c r="S51" s="19" t="str">
        <f t="shared" si="1"/>
        <v/>
      </c>
      <c r="V51" s="16"/>
      <c r="W51" s="16"/>
      <c r="Z51" s="16"/>
      <c r="AA51" s="59" t="str">
        <f t="shared" si="2"/>
        <v/>
      </c>
      <c r="AB51" s="64" t="str">
        <f t="shared" si="3"/>
        <v/>
      </c>
      <c r="AC51" s="19" t="str">
        <f t="shared" si="4"/>
        <v/>
      </c>
    </row>
    <row r="52" spans="13:29">
      <c r="M52" s="16"/>
      <c r="N52" s="16"/>
      <c r="Q52" s="16"/>
      <c r="R52" s="59" t="str">
        <f t="shared" si="0"/>
        <v/>
      </c>
      <c r="S52" s="19" t="str">
        <f t="shared" si="1"/>
        <v/>
      </c>
      <c r="V52" s="16"/>
      <c r="W52" s="16"/>
      <c r="Z52" s="16"/>
      <c r="AA52" s="59" t="str">
        <f t="shared" si="2"/>
        <v/>
      </c>
      <c r="AB52" s="64" t="str">
        <f t="shared" si="3"/>
        <v/>
      </c>
      <c r="AC52" s="19" t="str">
        <f t="shared" si="4"/>
        <v/>
      </c>
    </row>
    <row r="53" spans="13:29">
      <c r="M53" s="16"/>
      <c r="N53" s="16"/>
      <c r="Q53" s="16"/>
      <c r="R53" s="59" t="str">
        <f t="shared" si="0"/>
        <v/>
      </c>
      <c r="S53" s="19" t="str">
        <f t="shared" si="1"/>
        <v/>
      </c>
      <c r="V53" s="16"/>
      <c r="W53" s="16"/>
      <c r="Z53" s="16"/>
      <c r="AA53" s="59" t="str">
        <f t="shared" si="2"/>
        <v/>
      </c>
      <c r="AB53" s="64" t="str">
        <f t="shared" si="3"/>
        <v/>
      </c>
      <c r="AC53" s="19" t="str">
        <f t="shared" si="4"/>
        <v/>
      </c>
    </row>
    <row r="54" spans="13:29">
      <c r="M54" s="16"/>
      <c r="N54" s="16"/>
      <c r="Q54" s="16"/>
      <c r="R54" s="59" t="str">
        <f t="shared" si="0"/>
        <v/>
      </c>
      <c r="S54" s="19" t="str">
        <f t="shared" si="1"/>
        <v/>
      </c>
      <c r="V54" s="16"/>
      <c r="W54" s="16"/>
      <c r="Z54" s="16"/>
      <c r="AA54" s="59" t="str">
        <f t="shared" si="2"/>
        <v/>
      </c>
      <c r="AB54" s="64" t="str">
        <f t="shared" si="3"/>
        <v/>
      </c>
      <c r="AC54" s="19" t="str">
        <f t="shared" si="4"/>
        <v/>
      </c>
    </row>
    <row r="55" spans="13:29">
      <c r="M55" s="16"/>
      <c r="N55" s="16"/>
      <c r="Q55" s="16"/>
      <c r="R55" s="59" t="str">
        <f t="shared" si="0"/>
        <v/>
      </c>
      <c r="S55" s="19" t="str">
        <f t="shared" si="1"/>
        <v/>
      </c>
      <c r="V55" s="16"/>
      <c r="W55" s="16"/>
      <c r="Z55" s="16"/>
      <c r="AA55" s="59" t="str">
        <f t="shared" si="2"/>
        <v/>
      </c>
      <c r="AB55" s="64" t="str">
        <f t="shared" si="3"/>
        <v/>
      </c>
      <c r="AC55" s="19" t="str">
        <f t="shared" si="4"/>
        <v/>
      </c>
    </row>
    <row r="56" spans="13:29">
      <c r="M56" s="16"/>
      <c r="N56" s="16"/>
      <c r="Q56" s="16"/>
      <c r="R56" s="59" t="str">
        <f t="shared" si="0"/>
        <v/>
      </c>
      <c r="S56" s="19" t="str">
        <f t="shared" si="1"/>
        <v/>
      </c>
      <c r="V56" s="16"/>
      <c r="W56" s="16"/>
      <c r="Z56" s="16"/>
      <c r="AA56" s="59" t="str">
        <f t="shared" si="2"/>
        <v/>
      </c>
      <c r="AB56" s="64" t="str">
        <f t="shared" si="3"/>
        <v/>
      </c>
      <c r="AC56" s="19" t="str">
        <f t="shared" si="4"/>
        <v/>
      </c>
    </row>
    <row r="57" spans="13:29">
      <c r="M57" s="16"/>
      <c r="N57" s="16"/>
      <c r="Q57" s="16"/>
      <c r="R57" s="59" t="str">
        <f t="shared" si="0"/>
        <v/>
      </c>
      <c r="S57" s="19" t="str">
        <f t="shared" si="1"/>
        <v/>
      </c>
      <c r="V57" s="16"/>
      <c r="W57" s="16"/>
      <c r="Z57" s="16"/>
      <c r="AA57" s="59" t="str">
        <f t="shared" si="2"/>
        <v/>
      </c>
      <c r="AB57" s="64" t="str">
        <f t="shared" si="3"/>
        <v/>
      </c>
      <c r="AC57" s="19" t="str">
        <f t="shared" si="4"/>
        <v/>
      </c>
    </row>
    <row r="58" spans="13:29">
      <c r="M58" s="16"/>
      <c r="N58" s="16"/>
      <c r="Q58" s="16"/>
      <c r="R58" s="59" t="str">
        <f t="shared" si="0"/>
        <v/>
      </c>
      <c r="S58" s="19" t="str">
        <f t="shared" si="1"/>
        <v/>
      </c>
      <c r="V58" s="16"/>
      <c r="W58" s="16"/>
      <c r="Z58" s="16"/>
      <c r="AA58" s="59" t="str">
        <f t="shared" si="2"/>
        <v/>
      </c>
      <c r="AB58" s="64" t="str">
        <f t="shared" si="3"/>
        <v/>
      </c>
      <c r="AC58" s="19" t="str">
        <f t="shared" si="4"/>
        <v/>
      </c>
    </row>
    <row r="59" spans="13:29">
      <c r="M59" s="16"/>
      <c r="N59" s="16"/>
      <c r="Q59" s="16"/>
      <c r="R59" s="59" t="str">
        <f t="shared" si="0"/>
        <v/>
      </c>
      <c r="S59" s="19" t="str">
        <f t="shared" si="1"/>
        <v/>
      </c>
      <c r="V59" s="16"/>
      <c r="W59" s="16"/>
      <c r="Z59" s="16"/>
      <c r="AA59" s="59" t="str">
        <f t="shared" si="2"/>
        <v/>
      </c>
      <c r="AB59" s="64" t="str">
        <f t="shared" si="3"/>
        <v/>
      </c>
      <c r="AC59" s="19" t="str">
        <f t="shared" si="4"/>
        <v/>
      </c>
    </row>
    <row r="60" spans="13:29">
      <c r="M60" s="16"/>
      <c r="N60" s="16"/>
      <c r="Q60" s="16"/>
      <c r="R60" s="59" t="str">
        <f t="shared" si="0"/>
        <v/>
      </c>
      <c r="S60" s="19" t="str">
        <f t="shared" si="1"/>
        <v/>
      </c>
      <c r="V60" s="16"/>
      <c r="W60" s="16"/>
      <c r="Z60" s="16"/>
      <c r="AA60" s="59" t="str">
        <f t="shared" si="2"/>
        <v/>
      </c>
      <c r="AB60" s="64" t="str">
        <f t="shared" si="3"/>
        <v/>
      </c>
      <c r="AC60" s="19" t="str">
        <f t="shared" si="4"/>
        <v/>
      </c>
    </row>
    <row r="61" spans="13:29">
      <c r="M61" s="16"/>
      <c r="N61" s="16"/>
      <c r="Q61" s="16"/>
      <c r="R61" s="59" t="str">
        <f t="shared" si="0"/>
        <v/>
      </c>
      <c r="S61" s="19" t="str">
        <f t="shared" si="1"/>
        <v/>
      </c>
      <c r="V61" s="16"/>
      <c r="W61" s="16"/>
      <c r="Z61" s="16"/>
      <c r="AA61" s="59" t="str">
        <f t="shared" si="2"/>
        <v/>
      </c>
      <c r="AB61" s="64" t="str">
        <f t="shared" si="3"/>
        <v/>
      </c>
      <c r="AC61" s="19" t="str">
        <f t="shared" si="4"/>
        <v/>
      </c>
    </row>
    <row r="62" spans="13:29">
      <c r="M62" s="16"/>
      <c r="N62" s="16"/>
      <c r="Q62" s="16"/>
      <c r="R62" s="59" t="str">
        <f t="shared" si="0"/>
        <v/>
      </c>
      <c r="S62" s="19" t="str">
        <f t="shared" si="1"/>
        <v/>
      </c>
      <c r="V62" s="16"/>
      <c r="W62" s="16"/>
      <c r="Z62" s="16"/>
      <c r="AA62" s="59" t="str">
        <f t="shared" si="2"/>
        <v/>
      </c>
      <c r="AB62" s="64" t="str">
        <f t="shared" si="3"/>
        <v/>
      </c>
      <c r="AC62" s="19" t="str">
        <f t="shared" si="4"/>
        <v/>
      </c>
    </row>
    <row r="63" spans="13:29">
      <c r="M63" s="16"/>
      <c r="N63" s="16"/>
      <c r="Q63" s="16"/>
      <c r="R63" s="59" t="str">
        <f t="shared" si="0"/>
        <v/>
      </c>
      <c r="S63" s="19" t="str">
        <f t="shared" si="1"/>
        <v/>
      </c>
      <c r="V63" s="16"/>
      <c r="W63" s="16"/>
      <c r="Z63" s="16"/>
      <c r="AA63" s="59" t="str">
        <f t="shared" si="2"/>
        <v/>
      </c>
      <c r="AB63" s="64" t="str">
        <f t="shared" si="3"/>
        <v/>
      </c>
      <c r="AC63" s="19" t="str">
        <f t="shared" si="4"/>
        <v/>
      </c>
    </row>
    <row r="64" spans="13:29">
      <c r="M64" s="16"/>
      <c r="N64" s="16"/>
      <c r="Q64" s="16"/>
      <c r="R64" s="59" t="str">
        <f t="shared" si="0"/>
        <v/>
      </c>
      <c r="S64" s="19" t="str">
        <f t="shared" si="1"/>
        <v/>
      </c>
      <c r="V64" s="16"/>
      <c r="W64" s="16"/>
      <c r="Z64" s="16"/>
      <c r="AA64" s="59" t="str">
        <f t="shared" si="2"/>
        <v/>
      </c>
      <c r="AB64" s="64" t="str">
        <f t="shared" si="3"/>
        <v/>
      </c>
      <c r="AC64" s="19" t="str">
        <f t="shared" si="4"/>
        <v/>
      </c>
    </row>
    <row r="65" spans="13:29">
      <c r="M65" s="16"/>
      <c r="N65" s="16"/>
      <c r="Q65" s="16"/>
      <c r="R65" s="59" t="str">
        <f t="shared" si="0"/>
        <v/>
      </c>
      <c r="S65" s="19" t="str">
        <f t="shared" si="1"/>
        <v/>
      </c>
      <c r="V65" s="16"/>
      <c r="W65" s="16"/>
      <c r="Z65" s="16"/>
      <c r="AA65" s="59" t="str">
        <f t="shared" si="2"/>
        <v/>
      </c>
      <c r="AB65" s="64" t="str">
        <f t="shared" si="3"/>
        <v/>
      </c>
      <c r="AC65" s="19" t="str">
        <f t="shared" si="4"/>
        <v/>
      </c>
    </row>
    <row r="66" spans="13:29">
      <c r="M66" s="16"/>
      <c r="N66" s="16"/>
      <c r="Q66" s="16"/>
      <c r="R66" s="59" t="str">
        <f t="shared" si="0"/>
        <v/>
      </c>
      <c r="S66" s="19" t="str">
        <f t="shared" si="1"/>
        <v/>
      </c>
      <c r="V66" s="16"/>
      <c r="W66" s="16"/>
      <c r="Z66" s="16"/>
      <c r="AA66" s="59" t="str">
        <f t="shared" si="2"/>
        <v/>
      </c>
      <c r="AB66" s="64" t="str">
        <f t="shared" si="3"/>
        <v/>
      </c>
      <c r="AC66" s="19" t="str">
        <f t="shared" si="4"/>
        <v/>
      </c>
    </row>
    <row r="67" spans="13:29">
      <c r="M67" s="16"/>
      <c r="N67" s="16"/>
      <c r="Q67" s="16"/>
      <c r="R67" s="59" t="str">
        <f t="shared" ref="R67:R130" si="5">IF(AND(K67="Accepted",N67=""),"Enter date 1st dose administered",IF(AND(K67="Previously vaccinated at another facility",N67=""),"Enter date 1st dose administered",IF(AND(K67="Refused",L67=""),"Enter reason for refusal",IF(N67&lt;&gt;"","YES",IF(K67="Refused","NO",IF(AND($J67&lt;&gt;"",K67=""),"Enter Vaccination Status",IF(K67="Unknown","Unknown","")))))))</f>
        <v/>
      </c>
      <c r="S67" s="19" t="str">
        <f t="shared" ref="S67:S130" si="6">IF(N67="","",IF(J67="Pfizer-BioNTech",N67+21,IF(J67="Moderna",N67+28,IF(J67="Janssen/Johnson &amp; Johnson","N/A",""))))</f>
        <v/>
      </c>
      <c r="V67" s="16"/>
      <c r="W67" s="16"/>
      <c r="Z67" s="16"/>
      <c r="AA67" s="59" t="str">
        <f t="shared" ref="AA67:AA130" si="7">IF($J67="Janssen/Johnson &amp; Johnson","N/A",IF(AND(T67="Accepted",W67=""),"Enter date 2nd dose administered",IF(AND(T67="Previously vaccinated at another facility",W67=""),"Enter date 2nd dose administered",IF(R67="NO","NO",IF(AND(T67="Refused",U67=""),"Enter reason for refusal",IF(W67&lt;&gt;"","YES",IF(T67="Refused","NO",IF(AND(R67="YES",T67=""),"NO",IF(T67="Unknown","Unknown","")))))))))</f>
        <v/>
      </c>
      <c r="AB67" s="64" t="str">
        <f t="shared" ref="AB67:AB130" si="8">IF(OR(Z67="YES",Q67="YES"),"YES",IF(AC67="","","NO"))</f>
        <v/>
      </c>
      <c r="AC67" s="19" t="str">
        <f t="shared" ref="AC67:AC130" si="9">IF(OR(AA67="YES",AA67="Enter date 2nd dose administered"),"YES",IF(AND(J67="Janssen/Johnson &amp; Johnson",R67="YES"),"YES",IF(OR(L67="Medical Contraindication",U67="Medical Contraindication"),"Medical Contraindication",IF(AND(R67="YES",T67=""),"NEEDS 2ND DOSE",IF(AND(R67="Enter date 1st dose administered",T67=""),"NEEDS 2ND DOSE",IF(AND(R67="YES",U67="Offered and Declined"),"Refused 2nd Dose",IF(OR(R67="NO",R67="Enter reason for refusal"),"NO",IF(OR(R67="Unknown",AA67="Unknown"),"Unknown",""))))))))</f>
        <v/>
      </c>
    </row>
    <row r="68" spans="13:29">
      <c r="M68" s="16"/>
      <c r="N68" s="16"/>
      <c r="Q68" s="16"/>
      <c r="R68" s="59" t="str">
        <f t="shared" si="5"/>
        <v/>
      </c>
      <c r="S68" s="19" t="str">
        <f t="shared" si="6"/>
        <v/>
      </c>
      <c r="V68" s="16"/>
      <c r="W68" s="16"/>
      <c r="Z68" s="16"/>
      <c r="AA68" s="59" t="str">
        <f t="shared" si="7"/>
        <v/>
      </c>
      <c r="AB68" s="64" t="str">
        <f t="shared" si="8"/>
        <v/>
      </c>
      <c r="AC68" s="19" t="str">
        <f t="shared" si="9"/>
        <v/>
      </c>
    </row>
    <row r="69" spans="13:29">
      <c r="M69" s="16"/>
      <c r="N69" s="16"/>
      <c r="Q69" s="16"/>
      <c r="R69" s="59" t="str">
        <f t="shared" si="5"/>
        <v/>
      </c>
      <c r="S69" s="19" t="str">
        <f t="shared" si="6"/>
        <v/>
      </c>
      <c r="V69" s="16"/>
      <c r="W69" s="16"/>
      <c r="Z69" s="16"/>
      <c r="AA69" s="59" t="str">
        <f t="shared" si="7"/>
        <v/>
      </c>
      <c r="AB69" s="64" t="str">
        <f t="shared" si="8"/>
        <v/>
      </c>
      <c r="AC69" s="19" t="str">
        <f t="shared" si="9"/>
        <v/>
      </c>
    </row>
    <row r="70" spans="13:29">
      <c r="M70" s="16"/>
      <c r="N70" s="16"/>
      <c r="Q70" s="16"/>
      <c r="R70" s="59" t="str">
        <f t="shared" si="5"/>
        <v/>
      </c>
      <c r="S70" s="19" t="str">
        <f t="shared" si="6"/>
        <v/>
      </c>
      <c r="V70" s="16"/>
      <c r="W70" s="16"/>
      <c r="Z70" s="16"/>
      <c r="AA70" s="59" t="str">
        <f t="shared" si="7"/>
        <v/>
      </c>
      <c r="AB70" s="64" t="str">
        <f t="shared" si="8"/>
        <v/>
      </c>
      <c r="AC70" s="19" t="str">
        <f t="shared" si="9"/>
        <v/>
      </c>
    </row>
    <row r="71" spans="13:29">
      <c r="M71" s="16"/>
      <c r="N71" s="16"/>
      <c r="Q71" s="16"/>
      <c r="R71" s="59" t="str">
        <f t="shared" si="5"/>
        <v/>
      </c>
      <c r="S71" s="19" t="str">
        <f t="shared" si="6"/>
        <v/>
      </c>
      <c r="V71" s="16"/>
      <c r="W71" s="16"/>
      <c r="Z71" s="16"/>
      <c r="AA71" s="59" t="str">
        <f t="shared" si="7"/>
        <v/>
      </c>
      <c r="AB71" s="64" t="str">
        <f t="shared" si="8"/>
        <v/>
      </c>
      <c r="AC71" s="19" t="str">
        <f t="shared" si="9"/>
        <v/>
      </c>
    </row>
    <row r="72" spans="13:29">
      <c r="M72" s="16"/>
      <c r="N72" s="16"/>
      <c r="Q72" s="16"/>
      <c r="R72" s="59" t="str">
        <f t="shared" si="5"/>
        <v/>
      </c>
      <c r="S72" s="19" t="str">
        <f t="shared" si="6"/>
        <v/>
      </c>
      <c r="V72" s="16"/>
      <c r="W72" s="16"/>
      <c r="Z72" s="16"/>
      <c r="AA72" s="59" t="str">
        <f t="shared" si="7"/>
        <v/>
      </c>
      <c r="AB72" s="64" t="str">
        <f t="shared" si="8"/>
        <v/>
      </c>
      <c r="AC72" s="19" t="str">
        <f t="shared" si="9"/>
        <v/>
      </c>
    </row>
    <row r="73" spans="13:29">
      <c r="M73" s="16"/>
      <c r="N73" s="16"/>
      <c r="Q73" s="16"/>
      <c r="R73" s="59" t="str">
        <f t="shared" si="5"/>
        <v/>
      </c>
      <c r="S73" s="19" t="str">
        <f t="shared" si="6"/>
        <v/>
      </c>
      <c r="V73" s="16"/>
      <c r="W73" s="16"/>
      <c r="Z73" s="16"/>
      <c r="AA73" s="59" t="str">
        <f t="shared" si="7"/>
        <v/>
      </c>
      <c r="AB73" s="64" t="str">
        <f t="shared" si="8"/>
        <v/>
      </c>
      <c r="AC73" s="19" t="str">
        <f t="shared" si="9"/>
        <v/>
      </c>
    </row>
    <row r="74" spans="13:29">
      <c r="M74" s="16"/>
      <c r="N74" s="16"/>
      <c r="Q74" s="16"/>
      <c r="R74" s="59" t="str">
        <f t="shared" si="5"/>
        <v/>
      </c>
      <c r="S74" s="19" t="str">
        <f t="shared" si="6"/>
        <v/>
      </c>
      <c r="V74" s="16"/>
      <c r="W74" s="16"/>
      <c r="Z74" s="16"/>
      <c r="AA74" s="59" t="str">
        <f t="shared" si="7"/>
        <v/>
      </c>
      <c r="AB74" s="64" t="str">
        <f t="shared" si="8"/>
        <v/>
      </c>
      <c r="AC74" s="19" t="str">
        <f t="shared" si="9"/>
        <v/>
      </c>
    </row>
    <row r="75" spans="13:29">
      <c r="M75" s="16"/>
      <c r="N75" s="16"/>
      <c r="Q75" s="16"/>
      <c r="R75" s="59" t="str">
        <f t="shared" si="5"/>
        <v/>
      </c>
      <c r="S75" s="19" t="str">
        <f t="shared" si="6"/>
        <v/>
      </c>
      <c r="V75" s="16"/>
      <c r="W75" s="16"/>
      <c r="Z75" s="16"/>
      <c r="AA75" s="59" t="str">
        <f t="shared" si="7"/>
        <v/>
      </c>
      <c r="AB75" s="64" t="str">
        <f t="shared" si="8"/>
        <v/>
      </c>
      <c r="AC75" s="19" t="str">
        <f t="shared" si="9"/>
        <v/>
      </c>
    </row>
    <row r="76" spans="13:29">
      <c r="M76" s="16"/>
      <c r="N76" s="16"/>
      <c r="Q76" s="16"/>
      <c r="R76" s="59" t="str">
        <f t="shared" si="5"/>
        <v/>
      </c>
      <c r="S76" s="19" t="str">
        <f t="shared" si="6"/>
        <v/>
      </c>
      <c r="V76" s="16"/>
      <c r="W76" s="16"/>
      <c r="Z76" s="16"/>
      <c r="AA76" s="59" t="str">
        <f t="shared" si="7"/>
        <v/>
      </c>
      <c r="AB76" s="64" t="str">
        <f t="shared" si="8"/>
        <v/>
      </c>
      <c r="AC76" s="19" t="str">
        <f t="shared" si="9"/>
        <v/>
      </c>
    </row>
    <row r="77" spans="13:29">
      <c r="M77" s="16"/>
      <c r="N77" s="16"/>
      <c r="Q77" s="16"/>
      <c r="R77" s="59" t="str">
        <f t="shared" si="5"/>
        <v/>
      </c>
      <c r="S77" s="19" t="str">
        <f t="shared" si="6"/>
        <v/>
      </c>
      <c r="V77" s="16"/>
      <c r="W77" s="16"/>
      <c r="Z77" s="16"/>
      <c r="AA77" s="59" t="str">
        <f t="shared" si="7"/>
        <v/>
      </c>
      <c r="AB77" s="64" t="str">
        <f t="shared" si="8"/>
        <v/>
      </c>
      <c r="AC77" s="19" t="str">
        <f t="shared" si="9"/>
        <v/>
      </c>
    </row>
    <row r="78" spans="13:29">
      <c r="M78" s="16"/>
      <c r="N78" s="16"/>
      <c r="Q78" s="16"/>
      <c r="R78" s="59" t="str">
        <f t="shared" si="5"/>
        <v/>
      </c>
      <c r="S78" s="19" t="str">
        <f t="shared" si="6"/>
        <v/>
      </c>
      <c r="V78" s="16"/>
      <c r="W78" s="16"/>
      <c r="Z78" s="16"/>
      <c r="AA78" s="59" t="str">
        <f t="shared" si="7"/>
        <v/>
      </c>
      <c r="AB78" s="64" t="str">
        <f t="shared" si="8"/>
        <v/>
      </c>
      <c r="AC78" s="19" t="str">
        <f t="shared" si="9"/>
        <v/>
      </c>
    </row>
    <row r="79" spans="13:29">
      <c r="M79" s="16"/>
      <c r="N79" s="16"/>
      <c r="Q79" s="16"/>
      <c r="R79" s="59" t="str">
        <f t="shared" si="5"/>
        <v/>
      </c>
      <c r="S79" s="19" t="str">
        <f t="shared" si="6"/>
        <v/>
      </c>
      <c r="V79" s="16"/>
      <c r="W79" s="16"/>
      <c r="Z79" s="16"/>
      <c r="AA79" s="59" t="str">
        <f t="shared" si="7"/>
        <v/>
      </c>
      <c r="AB79" s="64" t="str">
        <f t="shared" si="8"/>
        <v/>
      </c>
      <c r="AC79" s="19" t="str">
        <f t="shared" si="9"/>
        <v/>
      </c>
    </row>
    <row r="80" spans="13:29">
      <c r="M80" s="16"/>
      <c r="N80" s="16"/>
      <c r="Q80" s="16"/>
      <c r="R80" s="59" t="str">
        <f t="shared" si="5"/>
        <v/>
      </c>
      <c r="S80" s="19" t="str">
        <f t="shared" si="6"/>
        <v/>
      </c>
      <c r="V80" s="16"/>
      <c r="W80" s="16"/>
      <c r="Z80" s="16"/>
      <c r="AA80" s="59" t="str">
        <f t="shared" si="7"/>
        <v/>
      </c>
      <c r="AB80" s="64" t="str">
        <f t="shared" si="8"/>
        <v/>
      </c>
      <c r="AC80" s="19" t="str">
        <f t="shared" si="9"/>
        <v/>
      </c>
    </row>
    <row r="81" spans="13:29">
      <c r="M81" s="16"/>
      <c r="N81" s="16"/>
      <c r="Q81" s="16"/>
      <c r="R81" s="59" t="str">
        <f t="shared" si="5"/>
        <v/>
      </c>
      <c r="S81" s="19" t="str">
        <f t="shared" si="6"/>
        <v/>
      </c>
      <c r="V81" s="16"/>
      <c r="W81" s="16"/>
      <c r="Z81" s="16"/>
      <c r="AA81" s="59" t="str">
        <f t="shared" si="7"/>
        <v/>
      </c>
      <c r="AB81" s="64" t="str">
        <f t="shared" si="8"/>
        <v/>
      </c>
      <c r="AC81" s="19" t="str">
        <f t="shared" si="9"/>
        <v/>
      </c>
    </row>
    <row r="82" spans="13:29">
      <c r="M82" s="16"/>
      <c r="N82" s="16"/>
      <c r="Q82" s="16"/>
      <c r="R82" s="59" t="str">
        <f t="shared" si="5"/>
        <v/>
      </c>
      <c r="S82" s="19" t="str">
        <f t="shared" si="6"/>
        <v/>
      </c>
      <c r="V82" s="16"/>
      <c r="W82" s="16"/>
      <c r="Z82" s="16"/>
      <c r="AA82" s="59" t="str">
        <f t="shared" si="7"/>
        <v/>
      </c>
      <c r="AB82" s="64" t="str">
        <f t="shared" si="8"/>
        <v/>
      </c>
      <c r="AC82" s="19" t="str">
        <f t="shared" si="9"/>
        <v/>
      </c>
    </row>
    <row r="83" spans="13:29">
      <c r="M83" s="16"/>
      <c r="N83" s="16"/>
      <c r="Q83" s="16"/>
      <c r="R83" s="59" t="str">
        <f t="shared" si="5"/>
        <v/>
      </c>
      <c r="S83" s="19" t="str">
        <f t="shared" si="6"/>
        <v/>
      </c>
      <c r="V83" s="16"/>
      <c r="W83" s="16"/>
      <c r="Z83" s="16"/>
      <c r="AA83" s="59" t="str">
        <f t="shared" si="7"/>
        <v/>
      </c>
      <c r="AB83" s="64" t="str">
        <f t="shared" si="8"/>
        <v/>
      </c>
      <c r="AC83" s="19" t="str">
        <f t="shared" si="9"/>
        <v/>
      </c>
    </row>
    <row r="84" spans="13:29">
      <c r="M84" s="16"/>
      <c r="N84" s="16"/>
      <c r="Q84" s="16"/>
      <c r="R84" s="59" t="str">
        <f t="shared" si="5"/>
        <v/>
      </c>
      <c r="S84" s="19" t="str">
        <f t="shared" si="6"/>
        <v/>
      </c>
      <c r="V84" s="16"/>
      <c r="W84" s="16"/>
      <c r="Z84" s="16"/>
      <c r="AA84" s="59" t="str">
        <f t="shared" si="7"/>
        <v/>
      </c>
      <c r="AB84" s="64" t="str">
        <f t="shared" si="8"/>
        <v/>
      </c>
      <c r="AC84" s="19" t="str">
        <f t="shared" si="9"/>
        <v/>
      </c>
    </row>
    <row r="85" spans="13:29">
      <c r="M85" s="16"/>
      <c r="N85" s="16"/>
      <c r="Q85" s="16"/>
      <c r="R85" s="59" t="str">
        <f t="shared" si="5"/>
        <v/>
      </c>
      <c r="S85" s="19" t="str">
        <f t="shared" si="6"/>
        <v/>
      </c>
      <c r="V85" s="16"/>
      <c r="W85" s="16"/>
      <c r="Z85" s="16"/>
      <c r="AA85" s="59" t="str">
        <f t="shared" si="7"/>
        <v/>
      </c>
      <c r="AB85" s="64" t="str">
        <f t="shared" si="8"/>
        <v/>
      </c>
      <c r="AC85" s="19" t="str">
        <f t="shared" si="9"/>
        <v/>
      </c>
    </row>
    <row r="86" spans="13:29">
      <c r="M86" s="16"/>
      <c r="N86" s="16"/>
      <c r="Q86" s="16"/>
      <c r="R86" s="59" t="str">
        <f t="shared" si="5"/>
        <v/>
      </c>
      <c r="S86" s="19" t="str">
        <f t="shared" si="6"/>
        <v/>
      </c>
      <c r="V86" s="16"/>
      <c r="W86" s="16"/>
      <c r="Z86" s="16"/>
      <c r="AA86" s="59" t="str">
        <f t="shared" si="7"/>
        <v/>
      </c>
      <c r="AB86" s="64" t="str">
        <f t="shared" si="8"/>
        <v/>
      </c>
      <c r="AC86" s="19" t="str">
        <f t="shared" si="9"/>
        <v/>
      </c>
    </row>
    <row r="87" spans="13:29">
      <c r="M87" s="16"/>
      <c r="N87" s="16"/>
      <c r="Q87" s="16"/>
      <c r="R87" s="59" t="str">
        <f t="shared" si="5"/>
        <v/>
      </c>
      <c r="S87" s="19" t="str">
        <f t="shared" si="6"/>
        <v/>
      </c>
      <c r="V87" s="16"/>
      <c r="W87" s="16"/>
      <c r="Z87" s="16"/>
      <c r="AA87" s="59" t="str">
        <f t="shared" si="7"/>
        <v/>
      </c>
      <c r="AB87" s="64" t="str">
        <f t="shared" si="8"/>
        <v/>
      </c>
      <c r="AC87" s="19" t="str">
        <f t="shared" si="9"/>
        <v/>
      </c>
    </row>
    <row r="88" spans="13:29">
      <c r="M88" s="16"/>
      <c r="N88" s="16"/>
      <c r="Q88" s="16"/>
      <c r="R88" s="59" t="str">
        <f t="shared" si="5"/>
        <v/>
      </c>
      <c r="S88" s="19" t="str">
        <f t="shared" si="6"/>
        <v/>
      </c>
      <c r="V88" s="16"/>
      <c r="W88" s="16"/>
      <c r="Z88" s="16"/>
      <c r="AA88" s="59" t="str">
        <f t="shared" si="7"/>
        <v/>
      </c>
      <c r="AB88" s="64" t="str">
        <f t="shared" si="8"/>
        <v/>
      </c>
      <c r="AC88" s="19" t="str">
        <f t="shared" si="9"/>
        <v/>
      </c>
    </row>
    <row r="89" spans="13:29">
      <c r="M89" s="16"/>
      <c r="N89" s="16"/>
      <c r="Q89" s="16"/>
      <c r="R89" s="59" t="str">
        <f t="shared" si="5"/>
        <v/>
      </c>
      <c r="S89" s="19" t="str">
        <f t="shared" si="6"/>
        <v/>
      </c>
      <c r="V89" s="16"/>
      <c r="W89" s="16"/>
      <c r="Z89" s="16"/>
      <c r="AA89" s="59" t="str">
        <f t="shared" si="7"/>
        <v/>
      </c>
      <c r="AB89" s="64" t="str">
        <f t="shared" si="8"/>
        <v/>
      </c>
      <c r="AC89" s="19" t="str">
        <f t="shared" si="9"/>
        <v/>
      </c>
    </row>
    <row r="90" spans="13:29">
      <c r="M90" s="16"/>
      <c r="N90" s="16"/>
      <c r="Q90" s="16"/>
      <c r="R90" s="59" t="str">
        <f t="shared" si="5"/>
        <v/>
      </c>
      <c r="S90" s="19" t="str">
        <f t="shared" si="6"/>
        <v/>
      </c>
      <c r="V90" s="16"/>
      <c r="W90" s="16"/>
      <c r="Z90" s="16"/>
      <c r="AA90" s="59" t="str">
        <f t="shared" si="7"/>
        <v/>
      </c>
      <c r="AB90" s="64" t="str">
        <f t="shared" si="8"/>
        <v/>
      </c>
      <c r="AC90" s="19" t="str">
        <f t="shared" si="9"/>
        <v/>
      </c>
    </row>
    <row r="91" spans="13:29">
      <c r="M91" s="16"/>
      <c r="N91" s="16"/>
      <c r="Q91" s="16"/>
      <c r="R91" s="59" t="str">
        <f t="shared" si="5"/>
        <v/>
      </c>
      <c r="S91" s="19" t="str">
        <f t="shared" si="6"/>
        <v/>
      </c>
      <c r="V91" s="16"/>
      <c r="W91" s="16"/>
      <c r="Z91" s="16"/>
      <c r="AA91" s="59" t="str">
        <f t="shared" si="7"/>
        <v/>
      </c>
      <c r="AB91" s="64" t="str">
        <f t="shared" si="8"/>
        <v/>
      </c>
      <c r="AC91" s="19" t="str">
        <f t="shared" si="9"/>
        <v/>
      </c>
    </row>
    <row r="92" spans="13:29">
      <c r="M92" s="16"/>
      <c r="N92" s="16"/>
      <c r="Q92" s="16"/>
      <c r="R92" s="59" t="str">
        <f t="shared" si="5"/>
        <v/>
      </c>
      <c r="S92" s="19" t="str">
        <f t="shared" si="6"/>
        <v/>
      </c>
      <c r="V92" s="16"/>
      <c r="W92" s="16"/>
      <c r="Z92" s="16"/>
      <c r="AA92" s="59" t="str">
        <f t="shared" si="7"/>
        <v/>
      </c>
      <c r="AB92" s="64" t="str">
        <f t="shared" si="8"/>
        <v/>
      </c>
      <c r="AC92" s="19" t="str">
        <f t="shared" si="9"/>
        <v/>
      </c>
    </row>
    <row r="93" spans="13:29">
      <c r="M93" s="16"/>
      <c r="N93" s="16"/>
      <c r="Q93" s="16"/>
      <c r="R93" s="59" t="str">
        <f t="shared" si="5"/>
        <v/>
      </c>
      <c r="S93" s="19" t="str">
        <f t="shared" si="6"/>
        <v/>
      </c>
      <c r="V93" s="16"/>
      <c r="W93" s="16"/>
      <c r="Z93" s="16"/>
      <c r="AA93" s="59" t="str">
        <f t="shared" si="7"/>
        <v/>
      </c>
      <c r="AB93" s="64" t="str">
        <f t="shared" si="8"/>
        <v/>
      </c>
      <c r="AC93" s="19" t="str">
        <f t="shared" si="9"/>
        <v/>
      </c>
    </row>
    <row r="94" spans="13:29">
      <c r="M94" s="16"/>
      <c r="N94" s="16"/>
      <c r="Q94" s="16"/>
      <c r="R94" s="59" t="str">
        <f t="shared" si="5"/>
        <v/>
      </c>
      <c r="S94" s="19" t="str">
        <f t="shared" si="6"/>
        <v/>
      </c>
      <c r="V94" s="16"/>
      <c r="W94" s="16"/>
      <c r="Z94" s="16"/>
      <c r="AA94" s="59" t="str">
        <f t="shared" si="7"/>
        <v/>
      </c>
      <c r="AB94" s="64" t="str">
        <f t="shared" si="8"/>
        <v/>
      </c>
      <c r="AC94" s="19" t="str">
        <f t="shared" si="9"/>
        <v/>
      </c>
    </row>
    <row r="95" spans="13:29">
      <c r="M95" s="16"/>
      <c r="N95" s="16"/>
      <c r="Q95" s="16"/>
      <c r="R95" s="59" t="str">
        <f t="shared" si="5"/>
        <v/>
      </c>
      <c r="S95" s="19" t="str">
        <f t="shared" si="6"/>
        <v/>
      </c>
      <c r="V95" s="16"/>
      <c r="W95" s="16"/>
      <c r="Z95" s="16"/>
      <c r="AA95" s="59" t="str">
        <f t="shared" si="7"/>
        <v/>
      </c>
      <c r="AB95" s="64" t="str">
        <f t="shared" si="8"/>
        <v/>
      </c>
      <c r="AC95" s="19" t="str">
        <f t="shared" si="9"/>
        <v/>
      </c>
    </row>
    <row r="96" spans="13:29">
      <c r="M96" s="16"/>
      <c r="N96" s="16"/>
      <c r="Q96" s="16"/>
      <c r="R96" s="59" t="str">
        <f t="shared" si="5"/>
        <v/>
      </c>
      <c r="S96" s="19" t="str">
        <f t="shared" si="6"/>
        <v/>
      </c>
      <c r="V96" s="16"/>
      <c r="W96" s="16"/>
      <c r="Z96" s="16"/>
      <c r="AA96" s="59" t="str">
        <f t="shared" si="7"/>
        <v/>
      </c>
      <c r="AB96" s="64" t="str">
        <f t="shared" si="8"/>
        <v/>
      </c>
      <c r="AC96" s="19" t="str">
        <f t="shared" si="9"/>
        <v/>
      </c>
    </row>
    <row r="97" spans="13:29">
      <c r="M97" s="16"/>
      <c r="N97" s="16"/>
      <c r="Q97" s="16"/>
      <c r="R97" s="59" t="str">
        <f t="shared" si="5"/>
        <v/>
      </c>
      <c r="S97" s="19" t="str">
        <f t="shared" si="6"/>
        <v/>
      </c>
      <c r="V97" s="16"/>
      <c r="W97" s="16"/>
      <c r="Z97" s="16"/>
      <c r="AA97" s="59" t="str">
        <f t="shared" si="7"/>
        <v/>
      </c>
      <c r="AB97" s="64" t="str">
        <f t="shared" si="8"/>
        <v/>
      </c>
      <c r="AC97" s="19" t="str">
        <f t="shared" si="9"/>
        <v/>
      </c>
    </row>
    <row r="98" spans="13:29">
      <c r="M98" s="16"/>
      <c r="N98" s="16"/>
      <c r="Q98" s="16"/>
      <c r="R98" s="59" t="str">
        <f t="shared" si="5"/>
        <v/>
      </c>
      <c r="S98" s="19" t="str">
        <f t="shared" si="6"/>
        <v/>
      </c>
      <c r="V98" s="16"/>
      <c r="W98" s="16"/>
      <c r="Z98" s="16"/>
      <c r="AA98" s="59" t="str">
        <f t="shared" si="7"/>
        <v/>
      </c>
      <c r="AB98" s="64" t="str">
        <f t="shared" si="8"/>
        <v/>
      </c>
      <c r="AC98" s="19" t="str">
        <f t="shared" si="9"/>
        <v/>
      </c>
    </row>
    <row r="99" spans="13:29">
      <c r="M99" s="16"/>
      <c r="N99" s="16"/>
      <c r="Q99" s="16"/>
      <c r="R99" s="59" t="str">
        <f t="shared" si="5"/>
        <v/>
      </c>
      <c r="S99" s="19" t="str">
        <f t="shared" si="6"/>
        <v/>
      </c>
      <c r="V99" s="16"/>
      <c r="W99" s="16"/>
      <c r="Z99" s="16"/>
      <c r="AA99" s="59" t="str">
        <f t="shared" si="7"/>
        <v/>
      </c>
      <c r="AB99" s="64" t="str">
        <f t="shared" si="8"/>
        <v/>
      </c>
      <c r="AC99" s="19" t="str">
        <f t="shared" si="9"/>
        <v/>
      </c>
    </row>
    <row r="100" spans="13:29">
      <c r="M100" s="16"/>
      <c r="N100" s="16"/>
      <c r="Q100" s="16"/>
      <c r="R100" s="59" t="str">
        <f t="shared" si="5"/>
        <v/>
      </c>
      <c r="S100" s="19" t="str">
        <f t="shared" si="6"/>
        <v/>
      </c>
      <c r="V100" s="16"/>
      <c r="W100" s="16"/>
      <c r="Z100" s="16"/>
      <c r="AA100" s="59" t="str">
        <f t="shared" si="7"/>
        <v/>
      </c>
      <c r="AB100" s="64" t="str">
        <f t="shared" si="8"/>
        <v/>
      </c>
      <c r="AC100" s="19" t="str">
        <f t="shared" si="9"/>
        <v/>
      </c>
    </row>
    <row r="101" spans="13:29">
      <c r="M101" s="16"/>
      <c r="N101" s="16"/>
      <c r="Q101" s="16"/>
      <c r="R101" s="59" t="str">
        <f t="shared" si="5"/>
        <v/>
      </c>
      <c r="S101" s="19" t="str">
        <f t="shared" si="6"/>
        <v/>
      </c>
      <c r="V101" s="16"/>
      <c r="W101" s="16"/>
      <c r="Z101" s="16"/>
      <c r="AA101" s="59" t="str">
        <f t="shared" si="7"/>
        <v/>
      </c>
      <c r="AB101" s="64" t="str">
        <f t="shared" si="8"/>
        <v/>
      </c>
      <c r="AC101" s="19" t="str">
        <f t="shared" si="9"/>
        <v/>
      </c>
    </row>
    <row r="102" spans="13:29">
      <c r="M102" s="16"/>
      <c r="N102" s="16"/>
      <c r="Q102" s="16"/>
      <c r="R102" s="59" t="str">
        <f t="shared" si="5"/>
        <v/>
      </c>
      <c r="S102" s="19" t="str">
        <f t="shared" si="6"/>
        <v/>
      </c>
      <c r="V102" s="16"/>
      <c r="W102" s="16"/>
      <c r="Z102" s="16"/>
      <c r="AA102" s="59" t="str">
        <f t="shared" si="7"/>
        <v/>
      </c>
      <c r="AB102" s="64" t="str">
        <f t="shared" si="8"/>
        <v/>
      </c>
      <c r="AC102" s="19" t="str">
        <f t="shared" si="9"/>
        <v/>
      </c>
    </row>
    <row r="103" spans="13:29">
      <c r="M103" s="16"/>
      <c r="N103" s="16"/>
      <c r="Q103" s="16"/>
      <c r="R103" s="59" t="str">
        <f t="shared" si="5"/>
        <v/>
      </c>
      <c r="S103" s="19" t="str">
        <f t="shared" si="6"/>
        <v/>
      </c>
      <c r="V103" s="16"/>
      <c r="W103" s="16"/>
      <c r="Z103" s="16"/>
      <c r="AA103" s="59" t="str">
        <f t="shared" si="7"/>
        <v/>
      </c>
      <c r="AB103" s="64" t="str">
        <f t="shared" si="8"/>
        <v/>
      </c>
      <c r="AC103" s="19" t="str">
        <f t="shared" si="9"/>
        <v/>
      </c>
    </row>
    <row r="104" spans="13:29">
      <c r="M104" s="16"/>
      <c r="N104" s="16"/>
      <c r="Q104" s="16"/>
      <c r="R104" s="59" t="str">
        <f t="shared" si="5"/>
        <v/>
      </c>
      <c r="S104" s="19" t="str">
        <f t="shared" si="6"/>
        <v/>
      </c>
      <c r="V104" s="16"/>
      <c r="W104" s="16"/>
      <c r="Z104" s="16"/>
      <c r="AA104" s="59" t="str">
        <f t="shared" si="7"/>
        <v/>
      </c>
      <c r="AB104" s="64" t="str">
        <f t="shared" si="8"/>
        <v/>
      </c>
      <c r="AC104" s="19" t="str">
        <f t="shared" si="9"/>
        <v/>
      </c>
    </row>
    <row r="105" spans="13:29">
      <c r="M105" s="16"/>
      <c r="N105" s="16"/>
      <c r="Q105" s="16"/>
      <c r="R105" s="59" t="str">
        <f t="shared" si="5"/>
        <v/>
      </c>
      <c r="S105" s="19" t="str">
        <f t="shared" si="6"/>
        <v/>
      </c>
      <c r="V105" s="16"/>
      <c r="W105" s="16"/>
      <c r="Z105" s="16"/>
      <c r="AA105" s="59" t="str">
        <f t="shared" si="7"/>
        <v/>
      </c>
      <c r="AB105" s="64" t="str">
        <f t="shared" si="8"/>
        <v/>
      </c>
      <c r="AC105" s="19" t="str">
        <f t="shared" si="9"/>
        <v/>
      </c>
    </row>
    <row r="106" spans="13:29">
      <c r="M106" s="16"/>
      <c r="N106" s="16"/>
      <c r="Q106" s="16"/>
      <c r="R106" s="59" t="str">
        <f t="shared" si="5"/>
        <v/>
      </c>
      <c r="S106" s="19" t="str">
        <f t="shared" si="6"/>
        <v/>
      </c>
      <c r="V106" s="16"/>
      <c r="W106" s="16"/>
      <c r="Z106" s="16"/>
      <c r="AA106" s="59" t="str">
        <f t="shared" si="7"/>
        <v/>
      </c>
      <c r="AB106" s="64" t="str">
        <f t="shared" si="8"/>
        <v/>
      </c>
      <c r="AC106" s="19" t="str">
        <f t="shared" si="9"/>
        <v/>
      </c>
    </row>
    <row r="107" spans="13:29">
      <c r="M107" s="16"/>
      <c r="N107" s="16"/>
      <c r="Q107" s="16"/>
      <c r="R107" s="59" t="str">
        <f t="shared" si="5"/>
        <v/>
      </c>
      <c r="S107" s="19" t="str">
        <f t="shared" si="6"/>
        <v/>
      </c>
      <c r="V107" s="16"/>
      <c r="W107" s="16"/>
      <c r="Z107" s="16"/>
      <c r="AA107" s="59" t="str">
        <f t="shared" si="7"/>
        <v/>
      </c>
      <c r="AB107" s="64" t="str">
        <f t="shared" si="8"/>
        <v/>
      </c>
      <c r="AC107" s="19" t="str">
        <f t="shared" si="9"/>
        <v/>
      </c>
    </row>
    <row r="108" spans="13:29">
      <c r="M108" s="16"/>
      <c r="N108" s="16"/>
      <c r="Q108" s="16"/>
      <c r="R108" s="59" t="str">
        <f t="shared" si="5"/>
        <v/>
      </c>
      <c r="S108" s="19" t="str">
        <f t="shared" si="6"/>
        <v/>
      </c>
      <c r="V108" s="16"/>
      <c r="W108" s="16"/>
      <c r="Z108" s="16"/>
      <c r="AA108" s="59" t="str">
        <f t="shared" si="7"/>
        <v/>
      </c>
      <c r="AB108" s="64" t="str">
        <f t="shared" si="8"/>
        <v/>
      </c>
      <c r="AC108" s="19" t="str">
        <f t="shared" si="9"/>
        <v/>
      </c>
    </row>
    <row r="109" spans="13:29">
      <c r="M109" s="16"/>
      <c r="N109" s="16"/>
      <c r="Q109" s="16"/>
      <c r="R109" s="59" t="str">
        <f t="shared" si="5"/>
        <v/>
      </c>
      <c r="S109" s="19" t="str">
        <f t="shared" si="6"/>
        <v/>
      </c>
      <c r="V109" s="16"/>
      <c r="W109" s="16"/>
      <c r="Z109" s="16"/>
      <c r="AA109" s="59" t="str">
        <f t="shared" si="7"/>
        <v/>
      </c>
      <c r="AB109" s="64" t="str">
        <f t="shared" si="8"/>
        <v/>
      </c>
      <c r="AC109" s="19" t="str">
        <f t="shared" si="9"/>
        <v/>
      </c>
    </row>
    <row r="110" spans="13:29">
      <c r="M110" s="16"/>
      <c r="N110" s="16"/>
      <c r="Q110" s="16"/>
      <c r="R110" s="59" t="str">
        <f t="shared" si="5"/>
        <v/>
      </c>
      <c r="S110" s="19" t="str">
        <f t="shared" si="6"/>
        <v/>
      </c>
      <c r="V110" s="16"/>
      <c r="W110" s="16"/>
      <c r="Z110" s="16"/>
      <c r="AA110" s="59" t="str">
        <f t="shared" si="7"/>
        <v/>
      </c>
      <c r="AB110" s="64" t="str">
        <f t="shared" si="8"/>
        <v/>
      </c>
      <c r="AC110" s="19" t="str">
        <f t="shared" si="9"/>
        <v/>
      </c>
    </row>
    <row r="111" spans="13:29">
      <c r="M111" s="16"/>
      <c r="N111" s="16"/>
      <c r="Q111" s="16"/>
      <c r="R111" s="59" t="str">
        <f t="shared" si="5"/>
        <v/>
      </c>
      <c r="S111" s="19" t="str">
        <f t="shared" si="6"/>
        <v/>
      </c>
      <c r="V111" s="16"/>
      <c r="W111" s="16"/>
      <c r="Z111" s="16"/>
      <c r="AA111" s="59" t="str">
        <f t="shared" si="7"/>
        <v/>
      </c>
      <c r="AB111" s="64" t="str">
        <f t="shared" si="8"/>
        <v/>
      </c>
      <c r="AC111" s="19" t="str">
        <f t="shared" si="9"/>
        <v/>
      </c>
    </row>
    <row r="112" spans="13:29">
      <c r="M112" s="16"/>
      <c r="N112" s="16"/>
      <c r="Q112" s="16"/>
      <c r="R112" s="59" t="str">
        <f t="shared" si="5"/>
        <v/>
      </c>
      <c r="S112" s="19" t="str">
        <f t="shared" si="6"/>
        <v/>
      </c>
      <c r="V112" s="16"/>
      <c r="W112" s="16"/>
      <c r="Z112" s="16"/>
      <c r="AA112" s="59" t="str">
        <f t="shared" si="7"/>
        <v/>
      </c>
      <c r="AB112" s="64" t="str">
        <f t="shared" si="8"/>
        <v/>
      </c>
      <c r="AC112" s="19" t="str">
        <f t="shared" si="9"/>
        <v/>
      </c>
    </row>
    <row r="113" spans="13:29">
      <c r="M113" s="16"/>
      <c r="N113" s="16"/>
      <c r="Q113" s="16"/>
      <c r="R113" s="59" t="str">
        <f t="shared" si="5"/>
        <v/>
      </c>
      <c r="S113" s="19" t="str">
        <f t="shared" si="6"/>
        <v/>
      </c>
      <c r="V113" s="16"/>
      <c r="W113" s="16"/>
      <c r="Z113" s="16"/>
      <c r="AA113" s="59" t="str">
        <f t="shared" si="7"/>
        <v/>
      </c>
      <c r="AB113" s="64" t="str">
        <f t="shared" si="8"/>
        <v/>
      </c>
      <c r="AC113" s="19" t="str">
        <f t="shared" si="9"/>
        <v/>
      </c>
    </row>
    <row r="114" spans="13:29">
      <c r="M114" s="16"/>
      <c r="N114" s="16"/>
      <c r="Q114" s="16"/>
      <c r="R114" s="59" t="str">
        <f t="shared" si="5"/>
        <v/>
      </c>
      <c r="S114" s="19" t="str">
        <f t="shared" si="6"/>
        <v/>
      </c>
      <c r="V114" s="16"/>
      <c r="W114" s="16"/>
      <c r="Z114" s="16"/>
      <c r="AA114" s="59" t="str">
        <f t="shared" si="7"/>
        <v/>
      </c>
      <c r="AB114" s="64" t="str">
        <f t="shared" si="8"/>
        <v/>
      </c>
      <c r="AC114" s="19" t="str">
        <f t="shared" si="9"/>
        <v/>
      </c>
    </row>
    <row r="115" spans="13:29">
      <c r="M115" s="16"/>
      <c r="N115" s="16"/>
      <c r="Q115" s="16"/>
      <c r="R115" s="59" t="str">
        <f t="shared" si="5"/>
        <v/>
      </c>
      <c r="S115" s="19" t="str">
        <f t="shared" si="6"/>
        <v/>
      </c>
      <c r="V115" s="16"/>
      <c r="W115" s="16"/>
      <c r="Z115" s="16"/>
      <c r="AA115" s="59" t="str">
        <f t="shared" si="7"/>
        <v/>
      </c>
      <c r="AB115" s="64" t="str">
        <f t="shared" si="8"/>
        <v/>
      </c>
      <c r="AC115" s="19" t="str">
        <f t="shared" si="9"/>
        <v/>
      </c>
    </row>
    <row r="116" spans="13:29">
      <c r="M116" s="16"/>
      <c r="N116" s="16"/>
      <c r="Q116" s="16"/>
      <c r="R116" s="59" t="str">
        <f t="shared" si="5"/>
        <v/>
      </c>
      <c r="S116" s="19" t="str">
        <f t="shared" si="6"/>
        <v/>
      </c>
      <c r="V116" s="16"/>
      <c r="W116" s="16"/>
      <c r="Z116" s="16"/>
      <c r="AA116" s="59" t="str">
        <f t="shared" si="7"/>
        <v/>
      </c>
      <c r="AB116" s="64" t="str">
        <f t="shared" si="8"/>
        <v/>
      </c>
      <c r="AC116" s="19" t="str">
        <f t="shared" si="9"/>
        <v/>
      </c>
    </row>
    <row r="117" spans="13:29">
      <c r="M117" s="16"/>
      <c r="N117" s="16"/>
      <c r="Q117" s="16"/>
      <c r="R117" s="59" t="str">
        <f t="shared" si="5"/>
        <v/>
      </c>
      <c r="S117" s="19" t="str">
        <f t="shared" si="6"/>
        <v/>
      </c>
      <c r="V117" s="16"/>
      <c r="W117" s="16"/>
      <c r="Z117" s="16"/>
      <c r="AA117" s="59" t="str">
        <f t="shared" si="7"/>
        <v/>
      </c>
      <c r="AB117" s="64" t="str">
        <f t="shared" si="8"/>
        <v/>
      </c>
      <c r="AC117" s="19" t="str">
        <f t="shared" si="9"/>
        <v/>
      </c>
    </row>
    <row r="118" spans="13:29">
      <c r="M118" s="16"/>
      <c r="N118" s="16"/>
      <c r="Q118" s="16"/>
      <c r="R118" s="59" t="str">
        <f t="shared" si="5"/>
        <v/>
      </c>
      <c r="S118" s="19" t="str">
        <f t="shared" si="6"/>
        <v/>
      </c>
      <c r="V118" s="16"/>
      <c r="W118" s="16"/>
      <c r="Z118" s="16"/>
      <c r="AA118" s="59" t="str">
        <f t="shared" si="7"/>
        <v/>
      </c>
      <c r="AB118" s="64" t="str">
        <f t="shared" si="8"/>
        <v/>
      </c>
      <c r="AC118" s="19" t="str">
        <f t="shared" si="9"/>
        <v/>
      </c>
    </row>
    <row r="119" spans="13:29">
      <c r="M119" s="16"/>
      <c r="N119" s="16"/>
      <c r="Q119" s="16"/>
      <c r="R119" s="59" t="str">
        <f t="shared" si="5"/>
        <v/>
      </c>
      <c r="S119" s="19" t="str">
        <f t="shared" si="6"/>
        <v/>
      </c>
      <c r="V119" s="16"/>
      <c r="W119" s="16"/>
      <c r="Z119" s="16"/>
      <c r="AA119" s="59" t="str">
        <f t="shared" si="7"/>
        <v/>
      </c>
      <c r="AB119" s="64" t="str">
        <f t="shared" si="8"/>
        <v/>
      </c>
      <c r="AC119" s="19" t="str">
        <f t="shared" si="9"/>
        <v/>
      </c>
    </row>
    <row r="120" spans="13:29">
      <c r="M120" s="16"/>
      <c r="N120" s="16"/>
      <c r="Q120" s="16"/>
      <c r="R120" s="59" t="str">
        <f t="shared" si="5"/>
        <v/>
      </c>
      <c r="S120" s="19" t="str">
        <f t="shared" si="6"/>
        <v/>
      </c>
      <c r="V120" s="16"/>
      <c r="W120" s="16"/>
      <c r="Z120" s="16"/>
      <c r="AA120" s="59" t="str">
        <f t="shared" si="7"/>
        <v/>
      </c>
      <c r="AB120" s="64" t="str">
        <f t="shared" si="8"/>
        <v/>
      </c>
      <c r="AC120" s="19" t="str">
        <f t="shared" si="9"/>
        <v/>
      </c>
    </row>
    <row r="121" spans="13:29">
      <c r="M121" s="16"/>
      <c r="N121" s="16"/>
      <c r="Q121" s="16"/>
      <c r="R121" s="59" t="str">
        <f t="shared" si="5"/>
        <v/>
      </c>
      <c r="S121" s="19" t="str">
        <f t="shared" si="6"/>
        <v/>
      </c>
      <c r="V121" s="16"/>
      <c r="W121" s="16"/>
      <c r="Z121" s="16"/>
      <c r="AA121" s="59" t="str">
        <f t="shared" si="7"/>
        <v/>
      </c>
      <c r="AB121" s="64" t="str">
        <f t="shared" si="8"/>
        <v/>
      </c>
      <c r="AC121" s="19" t="str">
        <f t="shared" si="9"/>
        <v/>
      </c>
    </row>
    <row r="122" spans="13:29">
      <c r="M122" s="16"/>
      <c r="N122" s="16"/>
      <c r="Q122" s="16"/>
      <c r="R122" s="59" t="str">
        <f t="shared" si="5"/>
        <v/>
      </c>
      <c r="S122" s="19" t="str">
        <f t="shared" si="6"/>
        <v/>
      </c>
      <c r="V122" s="16"/>
      <c r="W122" s="16"/>
      <c r="Z122" s="16"/>
      <c r="AA122" s="59" t="str">
        <f t="shared" si="7"/>
        <v/>
      </c>
      <c r="AB122" s="64" t="str">
        <f t="shared" si="8"/>
        <v/>
      </c>
      <c r="AC122" s="19" t="str">
        <f t="shared" si="9"/>
        <v/>
      </c>
    </row>
    <row r="123" spans="13:29">
      <c r="M123" s="16"/>
      <c r="N123" s="16"/>
      <c r="Q123" s="16"/>
      <c r="R123" s="59" t="str">
        <f t="shared" si="5"/>
        <v/>
      </c>
      <c r="S123" s="19" t="str">
        <f t="shared" si="6"/>
        <v/>
      </c>
      <c r="V123" s="16"/>
      <c r="W123" s="16"/>
      <c r="Z123" s="16"/>
      <c r="AA123" s="59" t="str">
        <f t="shared" si="7"/>
        <v/>
      </c>
      <c r="AB123" s="64" t="str">
        <f t="shared" si="8"/>
        <v/>
      </c>
      <c r="AC123" s="19" t="str">
        <f t="shared" si="9"/>
        <v/>
      </c>
    </row>
    <row r="124" spans="13:29">
      <c r="M124" s="16"/>
      <c r="N124" s="16"/>
      <c r="Q124" s="16"/>
      <c r="R124" s="59" t="str">
        <f t="shared" si="5"/>
        <v/>
      </c>
      <c r="S124" s="19" t="str">
        <f t="shared" si="6"/>
        <v/>
      </c>
      <c r="V124" s="16"/>
      <c r="W124" s="16"/>
      <c r="Z124" s="16"/>
      <c r="AA124" s="59" t="str">
        <f t="shared" si="7"/>
        <v/>
      </c>
      <c r="AB124" s="64" t="str">
        <f t="shared" si="8"/>
        <v/>
      </c>
      <c r="AC124" s="19" t="str">
        <f t="shared" si="9"/>
        <v/>
      </c>
    </row>
    <row r="125" spans="13:29">
      <c r="M125" s="16"/>
      <c r="N125" s="16"/>
      <c r="Q125" s="16"/>
      <c r="R125" s="59" t="str">
        <f t="shared" si="5"/>
        <v/>
      </c>
      <c r="S125" s="19" t="str">
        <f t="shared" si="6"/>
        <v/>
      </c>
      <c r="V125" s="16"/>
      <c r="W125" s="16"/>
      <c r="Z125" s="16"/>
      <c r="AA125" s="59" t="str">
        <f t="shared" si="7"/>
        <v/>
      </c>
      <c r="AB125" s="64" t="str">
        <f t="shared" si="8"/>
        <v/>
      </c>
      <c r="AC125" s="19" t="str">
        <f t="shared" si="9"/>
        <v/>
      </c>
    </row>
    <row r="126" spans="13:29">
      <c r="M126" s="16"/>
      <c r="N126" s="16"/>
      <c r="Q126" s="16"/>
      <c r="R126" s="59" t="str">
        <f t="shared" si="5"/>
        <v/>
      </c>
      <c r="S126" s="19" t="str">
        <f t="shared" si="6"/>
        <v/>
      </c>
      <c r="V126" s="16"/>
      <c r="W126" s="16"/>
      <c r="Z126" s="16"/>
      <c r="AA126" s="59" t="str">
        <f t="shared" si="7"/>
        <v/>
      </c>
      <c r="AB126" s="64" t="str">
        <f t="shared" si="8"/>
        <v/>
      </c>
      <c r="AC126" s="19" t="str">
        <f t="shared" si="9"/>
        <v/>
      </c>
    </row>
    <row r="127" spans="13:29">
      <c r="M127" s="16"/>
      <c r="N127" s="16"/>
      <c r="Q127" s="16"/>
      <c r="R127" s="59" t="str">
        <f t="shared" si="5"/>
        <v/>
      </c>
      <c r="S127" s="19" t="str">
        <f t="shared" si="6"/>
        <v/>
      </c>
      <c r="V127" s="16"/>
      <c r="W127" s="16"/>
      <c r="Z127" s="16"/>
      <c r="AA127" s="59" t="str">
        <f t="shared" si="7"/>
        <v/>
      </c>
      <c r="AB127" s="64" t="str">
        <f t="shared" si="8"/>
        <v/>
      </c>
      <c r="AC127" s="19" t="str">
        <f t="shared" si="9"/>
        <v/>
      </c>
    </row>
    <row r="128" spans="13:29">
      <c r="M128" s="16"/>
      <c r="N128" s="16"/>
      <c r="Q128" s="16"/>
      <c r="R128" s="59" t="str">
        <f t="shared" si="5"/>
        <v/>
      </c>
      <c r="S128" s="19" t="str">
        <f t="shared" si="6"/>
        <v/>
      </c>
      <c r="V128" s="16"/>
      <c r="W128" s="16"/>
      <c r="Z128" s="16"/>
      <c r="AA128" s="59" t="str">
        <f t="shared" si="7"/>
        <v/>
      </c>
      <c r="AB128" s="64" t="str">
        <f t="shared" si="8"/>
        <v/>
      </c>
      <c r="AC128" s="19" t="str">
        <f t="shared" si="9"/>
        <v/>
      </c>
    </row>
    <row r="129" spans="13:29">
      <c r="M129" s="16"/>
      <c r="N129" s="16"/>
      <c r="Q129" s="16"/>
      <c r="R129" s="59" t="str">
        <f t="shared" si="5"/>
        <v/>
      </c>
      <c r="S129" s="19" t="str">
        <f t="shared" si="6"/>
        <v/>
      </c>
      <c r="V129" s="16"/>
      <c r="W129" s="16"/>
      <c r="Z129" s="16"/>
      <c r="AA129" s="59" t="str">
        <f t="shared" si="7"/>
        <v/>
      </c>
      <c r="AB129" s="64" t="str">
        <f t="shared" si="8"/>
        <v/>
      </c>
      <c r="AC129" s="19" t="str">
        <f t="shared" si="9"/>
        <v/>
      </c>
    </row>
    <row r="130" spans="13:29">
      <c r="M130" s="16"/>
      <c r="N130" s="16"/>
      <c r="Q130" s="16"/>
      <c r="R130" s="59" t="str">
        <f t="shared" si="5"/>
        <v/>
      </c>
      <c r="S130" s="19" t="str">
        <f t="shared" si="6"/>
        <v/>
      </c>
      <c r="V130" s="16"/>
      <c r="W130" s="16"/>
      <c r="Z130" s="16"/>
      <c r="AA130" s="59" t="str">
        <f t="shared" si="7"/>
        <v/>
      </c>
      <c r="AB130" s="64" t="str">
        <f t="shared" si="8"/>
        <v/>
      </c>
      <c r="AC130" s="19" t="str">
        <f t="shared" si="9"/>
        <v/>
      </c>
    </row>
    <row r="131" spans="13:29">
      <c r="M131" s="16"/>
      <c r="N131" s="16"/>
      <c r="Q131" s="16"/>
      <c r="R131" s="59" t="str">
        <f t="shared" ref="R131:R194" si="10">IF(AND(K131="Accepted",N131=""),"Enter date 1st dose administered",IF(AND(K131="Previously vaccinated at another facility",N131=""),"Enter date 1st dose administered",IF(AND(K131="Refused",L131=""),"Enter reason for refusal",IF(N131&lt;&gt;"","YES",IF(K131="Refused","NO",IF(AND($J131&lt;&gt;"",K131=""),"Enter Vaccination Status",IF(K131="Unknown","Unknown","")))))))</f>
        <v/>
      </c>
      <c r="S131" s="19" t="str">
        <f t="shared" ref="S131:S194" si="11">IF(N131="","",IF(J131="Pfizer-BioNTech",N131+21,IF(J131="Moderna",N131+28,IF(J131="Janssen/Johnson &amp; Johnson","N/A",""))))</f>
        <v/>
      </c>
      <c r="V131" s="16"/>
      <c r="W131" s="16"/>
      <c r="Z131" s="16"/>
      <c r="AA131" s="59" t="str">
        <f t="shared" ref="AA131:AA194" si="12">IF($J131="Janssen/Johnson &amp; Johnson","N/A",IF(AND(T131="Accepted",W131=""),"Enter date 2nd dose administered",IF(AND(T131="Previously vaccinated at another facility",W131=""),"Enter date 2nd dose administered",IF(R131="NO","NO",IF(AND(T131="Refused",U131=""),"Enter reason for refusal",IF(W131&lt;&gt;"","YES",IF(T131="Refused","NO",IF(AND(R131="YES",T131=""),"NO",IF(T131="Unknown","Unknown","")))))))))</f>
        <v/>
      </c>
      <c r="AB131" s="64" t="str">
        <f t="shared" ref="AB131:AB194" si="13">IF(OR(Z131="YES",Q131="YES"),"YES",IF(AC131="","","NO"))</f>
        <v/>
      </c>
      <c r="AC131" s="19" t="str">
        <f t="shared" ref="AC131:AC194" si="14">IF(OR(AA131="YES",AA131="Enter date 2nd dose administered"),"YES",IF(AND(J131="Janssen/Johnson &amp; Johnson",R131="YES"),"YES",IF(OR(L131="Medical Contraindication",U131="Medical Contraindication"),"Medical Contraindication",IF(AND(R131="YES",T131=""),"NEEDS 2ND DOSE",IF(AND(R131="Enter date 1st dose administered",T131=""),"NEEDS 2ND DOSE",IF(AND(R131="YES",U131="Offered and Declined"),"Refused 2nd Dose",IF(OR(R131="NO",R131="Enter reason for refusal"),"NO",IF(OR(R131="Unknown",AA131="Unknown"),"Unknown",""))))))))</f>
        <v/>
      </c>
    </row>
    <row r="132" spans="13:29">
      <c r="M132" s="16"/>
      <c r="N132" s="16"/>
      <c r="Q132" s="16"/>
      <c r="R132" s="59" t="str">
        <f t="shared" si="10"/>
        <v/>
      </c>
      <c r="S132" s="19" t="str">
        <f t="shared" si="11"/>
        <v/>
      </c>
      <c r="V132" s="16"/>
      <c r="W132" s="16"/>
      <c r="Z132" s="16"/>
      <c r="AA132" s="59" t="str">
        <f t="shared" si="12"/>
        <v/>
      </c>
      <c r="AB132" s="64" t="str">
        <f t="shared" si="13"/>
        <v/>
      </c>
      <c r="AC132" s="19" t="str">
        <f t="shared" si="14"/>
        <v/>
      </c>
    </row>
    <row r="133" spans="13:29">
      <c r="M133" s="16"/>
      <c r="N133" s="16"/>
      <c r="Q133" s="16"/>
      <c r="R133" s="59" t="str">
        <f t="shared" si="10"/>
        <v/>
      </c>
      <c r="S133" s="19" t="str">
        <f t="shared" si="11"/>
        <v/>
      </c>
      <c r="V133" s="16"/>
      <c r="W133" s="16"/>
      <c r="Z133" s="16"/>
      <c r="AA133" s="59" t="str">
        <f t="shared" si="12"/>
        <v/>
      </c>
      <c r="AB133" s="64" t="str">
        <f t="shared" si="13"/>
        <v/>
      </c>
      <c r="AC133" s="19" t="str">
        <f t="shared" si="14"/>
        <v/>
      </c>
    </row>
    <row r="134" spans="13:29">
      <c r="M134" s="16"/>
      <c r="N134" s="16"/>
      <c r="Q134" s="16"/>
      <c r="R134" s="59" t="str">
        <f t="shared" si="10"/>
        <v/>
      </c>
      <c r="S134" s="19" t="str">
        <f t="shared" si="11"/>
        <v/>
      </c>
      <c r="V134" s="16"/>
      <c r="W134" s="16"/>
      <c r="Z134" s="16"/>
      <c r="AA134" s="59" t="str">
        <f t="shared" si="12"/>
        <v/>
      </c>
      <c r="AB134" s="64" t="str">
        <f t="shared" si="13"/>
        <v/>
      </c>
      <c r="AC134" s="19" t="str">
        <f t="shared" si="14"/>
        <v/>
      </c>
    </row>
    <row r="135" spans="13:29">
      <c r="M135" s="16"/>
      <c r="N135" s="16"/>
      <c r="Q135" s="16"/>
      <c r="R135" s="59" t="str">
        <f t="shared" si="10"/>
        <v/>
      </c>
      <c r="S135" s="19" t="str">
        <f t="shared" si="11"/>
        <v/>
      </c>
      <c r="V135" s="16"/>
      <c r="W135" s="16"/>
      <c r="Z135" s="16"/>
      <c r="AA135" s="59" t="str">
        <f t="shared" si="12"/>
        <v/>
      </c>
      <c r="AB135" s="64" t="str">
        <f t="shared" si="13"/>
        <v/>
      </c>
      <c r="AC135" s="19" t="str">
        <f t="shared" si="14"/>
        <v/>
      </c>
    </row>
    <row r="136" spans="13:29">
      <c r="M136" s="16"/>
      <c r="N136" s="16"/>
      <c r="Q136" s="16"/>
      <c r="R136" s="59" t="str">
        <f t="shared" si="10"/>
        <v/>
      </c>
      <c r="S136" s="19" t="str">
        <f t="shared" si="11"/>
        <v/>
      </c>
      <c r="V136" s="16"/>
      <c r="W136" s="16"/>
      <c r="Z136" s="16"/>
      <c r="AA136" s="59" t="str">
        <f t="shared" si="12"/>
        <v/>
      </c>
      <c r="AB136" s="64" t="str">
        <f t="shared" si="13"/>
        <v/>
      </c>
      <c r="AC136" s="19" t="str">
        <f t="shared" si="14"/>
        <v/>
      </c>
    </row>
    <row r="137" spans="13:29">
      <c r="M137" s="16"/>
      <c r="N137" s="16"/>
      <c r="Q137" s="16"/>
      <c r="R137" s="59" t="str">
        <f t="shared" si="10"/>
        <v/>
      </c>
      <c r="S137" s="19" t="str">
        <f t="shared" si="11"/>
        <v/>
      </c>
      <c r="V137" s="16"/>
      <c r="W137" s="16"/>
      <c r="Z137" s="16"/>
      <c r="AA137" s="59" t="str">
        <f t="shared" si="12"/>
        <v/>
      </c>
      <c r="AB137" s="64" t="str">
        <f t="shared" si="13"/>
        <v/>
      </c>
      <c r="AC137" s="19" t="str">
        <f t="shared" si="14"/>
        <v/>
      </c>
    </row>
    <row r="138" spans="13:29">
      <c r="M138" s="16"/>
      <c r="N138" s="16"/>
      <c r="Q138" s="16"/>
      <c r="R138" s="59" t="str">
        <f t="shared" si="10"/>
        <v/>
      </c>
      <c r="S138" s="19" t="str">
        <f t="shared" si="11"/>
        <v/>
      </c>
      <c r="V138" s="16"/>
      <c r="W138" s="16"/>
      <c r="Z138" s="16"/>
      <c r="AA138" s="59" t="str">
        <f t="shared" si="12"/>
        <v/>
      </c>
      <c r="AB138" s="64" t="str">
        <f t="shared" si="13"/>
        <v/>
      </c>
      <c r="AC138" s="19" t="str">
        <f t="shared" si="14"/>
        <v/>
      </c>
    </row>
    <row r="139" spans="13:29">
      <c r="M139" s="16"/>
      <c r="N139" s="16"/>
      <c r="Q139" s="16"/>
      <c r="R139" s="59" t="str">
        <f t="shared" si="10"/>
        <v/>
      </c>
      <c r="S139" s="19" t="str">
        <f t="shared" si="11"/>
        <v/>
      </c>
      <c r="V139" s="16"/>
      <c r="W139" s="16"/>
      <c r="Z139" s="16"/>
      <c r="AA139" s="59" t="str">
        <f t="shared" si="12"/>
        <v/>
      </c>
      <c r="AB139" s="64" t="str">
        <f t="shared" si="13"/>
        <v/>
      </c>
      <c r="AC139" s="19" t="str">
        <f t="shared" si="14"/>
        <v/>
      </c>
    </row>
    <row r="140" spans="13:29">
      <c r="M140" s="16"/>
      <c r="N140" s="16"/>
      <c r="Q140" s="16"/>
      <c r="R140" s="59" t="str">
        <f t="shared" si="10"/>
        <v/>
      </c>
      <c r="S140" s="19" t="str">
        <f t="shared" si="11"/>
        <v/>
      </c>
      <c r="V140" s="16"/>
      <c r="W140" s="16"/>
      <c r="Z140" s="16"/>
      <c r="AA140" s="59" t="str">
        <f t="shared" si="12"/>
        <v/>
      </c>
      <c r="AB140" s="64" t="str">
        <f t="shared" si="13"/>
        <v/>
      </c>
      <c r="AC140" s="19" t="str">
        <f t="shared" si="14"/>
        <v/>
      </c>
    </row>
    <row r="141" spans="13:29">
      <c r="M141" s="16"/>
      <c r="N141" s="16"/>
      <c r="Q141" s="16"/>
      <c r="R141" s="59" t="str">
        <f t="shared" si="10"/>
        <v/>
      </c>
      <c r="S141" s="19" t="str">
        <f t="shared" si="11"/>
        <v/>
      </c>
      <c r="V141" s="16"/>
      <c r="W141" s="16"/>
      <c r="Z141" s="16"/>
      <c r="AA141" s="59" t="str">
        <f t="shared" si="12"/>
        <v/>
      </c>
      <c r="AB141" s="64" t="str">
        <f t="shared" si="13"/>
        <v/>
      </c>
      <c r="AC141" s="19" t="str">
        <f t="shared" si="14"/>
        <v/>
      </c>
    </row>
    <row r="142" spans="13:29">
      <c r="M142" s="16"/>
      <c r="N142" s="16"/>
      <c r="Q142" s="16"/>
      <c r="R142" s="59" t="str">
        <f t="shared" si="10"/>
        <v/>
      </c>
      <c r="S142" s="19" t="str">
        <f t="shared" si="11"/>
        <v/>
      </c>
      <c r="V142" s="16"/>
      <c r="W142" s="16"/>
      <c r="Z142" s="16"/>
      <c r="AA142" s="59" t="str">
        <f t="shared" si="12"/>
        <v/>
      </c>
      <c r="AB142" s="64" t="str">
        <f t="shared" si="13"/>
        <v/>
      </c>
      <c r="AC142" s="19" t="str">
        <f t="shared" si="14"/>
        <v/>
      </c>
    </row>
    <row r="143" spans="13:29">
      <c r="M143" s="16"/>
      <c r="N143" s="16"/>
      <c r="Q143" s="16"/>
      <c r="R143" s="59" t="str">
        <f t="shared" si="10"/>
        <v/>
      </c>
      <c r="S143" s="19" t="str">
        <f t="shared" si="11"/>
        <v/>
      </c>
      <c r="V143" s="16"/>
      <c r="W143" s="16"/>
      <c r="Z143" s="16"/>
      <c r="AA143" s="59" t="str">
        <f t="shared" si="12"/>
        <v/>
      </c>
      <c r="AB143" s="64" t="str">
        <f t="shared" si="13"/>
        <v/>
      </c>
      <c r="AC143" s="19" t="str">
        <f t="shared" si="14"/>
        <v/>
      </c>
    </row>
    <row r="144" spans="13:29">
      <c r="M144" s="16"/>
      <c r="N144" s="16"/>
      <c r="Q144" s="16"/>
      <c r="R144" s="59" t="str">
        <f t="shared" si="10"/>
        <v/>
      </c>
      <c r="S144" s="19" t="str">
        <f t="shared" si="11"/>
        <v/>
      </c>
      <c r="V144" s="16"/>
      <c r="W144" s="16"/>
      <c r="Z144" s="16"/>
      <c r="AA144" s="59" t="str">
        <f t="shared" si="12"/>
        <v/>
      </c>
      <c r="AB144" s="64" t="str">
        <f t="shared" si="13"/>
        <v/>
      </c>
      <c r="AC144" s="19" t="str">
        <f t="shared" si="14"/>
        <v/>
      </c>
    </row>
    <row r="145" spans="13:29">
      <c r="M145" s="16"/>
      <c r="N145" s="16"/>
      <c r="Q145" s="16"/>
      <c r="R145" s="59" t="str">
        <f t="shared" si="10"/>
        <v/>
      </c>
      <c r="S145" s="19" t="str">
        <f t="shared" si="11"/>
        <v/>
      </c>
      <c r="V145" s="16"/>
      <c r="W145" s="16"/>
      <c r="Z145" s="16"/>
      <c r="AA145" s="59" t="str">
        <f t="shared" si="12"/>
        <v/>
      </c>
      <c r="AB145" s="64" t="str">
        <f t="shared" si="13"/>
        <v/>
      </c>
      <c r="AC145" s="19" t="str">
        <f t="shared" si="14"/>
        <v/>
      </c>
    </row>
    <row r="146" spans="13:29">
      <c r="M146" s="16"/>
      <c r="N146" s="16"/>
      <c r="Q146" s="16"/>
      <c r="R146" s="59" t="str">
        <f t="shared" si="10"/>
        <v/>
      </c>
      <c r="S146" s="19" t="str">
        <f t="shared" si="11"/>
        <v/>
      </c>
      <c r="V146" s="16"/>
      <c r="W146" s="16"/>
      <c r="Z146" s="16"/>
      <c r="AA146" s="59" t="str">
        <f t="shared" si="12"/>
        <v/>
      </c>
      <c r="AB146" s="64" t="str">
        <f t="shared" si="13"/>
        <v/>
      </c>
      <c r="AC146" s="19" t="str">
        <f t="shared" si="14"/>
        <v/>
      </c>
    </row>
    <row r="147" spans="13:29">
      <c r="M147" s="16"/>
      <c r="N147" s="16"/>
      <c r="Q147" s="16"/>
      <c r="R147" s="59" t="str">
        <f t="shared" si="10"/>
        <v/>
      </c>
      <c r="S147" s="19" t="str">
        <f t="shared" si="11"/>
        <v/>
      </c>
      <c r="V147" s="16"/>
      <c r="W147" s="16"/>
      <c r="Z147" s="16"/>
      <c r="AA147" s="59" t="str">
        <f t="shared" si="12"/>
        <v/>
      </c>
      <c r="AB147" s="64" t="str">
        <f t="shared" si="13"/>
        <v/>
      </c>
      <c r="AC147" s="19" t="str">
        <f t="shared" si="14"/>
        <v/>
      </c>
    </row>
    <row r="148" spans="13:29">
      <c r="M148" s="16"/>
      <c r="N148" s="16"/>
      <c r="Q148" s="16"/>
      <c r="R148" s="59" t="str">
        <f t="shared" si="10"/>
        <v/>
      </c>
      <c r="S148" s="19" t="str">
        <f t="shared" si="11"/>
        <v/>
      </c>
      <c r="V148" s="16"/>
      <c r="W148" s="16"/>
      <c r="Z148" s="16"/>
      <c r="AA148" s="59" t="str">
        <f t="shared" si="12"/>
        <v/>
      </c>
      <c r="AB148" s="64" t="str">
        <f t="shared" si="13"/>
        <v/>
      </c>
      <c r="AC148" s="19" t="str">
        <f t="shared" si="14"/>
        <v/>
      </c>
    </row>
    <row r="149" spans="13:29">
      <c r="M149" s="16"/>
      <c r="N149" s="16"/>
      <c r="Q149" s="16"/>
      <c r="R149" s="59" t="str">
        <f t="shared" si="10"/>
        <v/>
      </c>
      <c r="S149" s="19" t="str">
        <f t="shared" si="11"/>
        <v/>
      </c>
      <c r="V149" s="16"/>
      <c r="W149" s="16"/>
      <c r="Z149" s="16"/>
      <c r="AA149" s="59" t="str">
        <f t="shared" si="12"/>
        <v/>
      </c>
      <c r="AB149" s="64" t="str">
        <f t="shared" si="13"/>
        <v/>
      </c>
      <c r="AC149" s="19" t="str">
        <f t="shared" si="14"/>
        <v/>
      </c>
    </row>
    <row r="150" spans="13:29">
      <c r="M150" s="16"/>
      <c r="N150" s="16"/>
      <c r="Q150" s="16"/>
      <c r="R150" s="59" t="str">
        <f t="shared" si="10"/>
        <v/>
      </c>
      <c r="S150" s="19" t="str">
        <f t="shared" si="11"/>
        <v/>
      </c>
      <c r="V150" s="16"/>
      <c r="W150" s="16"/>
      <c r="Z150" s="16"/>
      <c r="AA150" s="59" t="str">
        <f t="shared" si="12"/>
        <v/>
      </c>
      <c r="AB150" s="64" t="str">
        <f t="shared" si="13"/>
        <v/>
      </c>
      <c r="AC150" s="19" t="str">
        <f t="shared" si="14"/>
        <v/>
      </c>
    </row>
    <row r="151" spans="13:29">
      <c r="M151" s="16"/>
      <c r="N151" s="16"/>
      <c r="Q151" s="16"/>
      <c r="R151" s="59" t="str">
        <f t="shared" si="10"/>
        <v/>
      </c>
      <c r="S151" s="19" t="str">
        <f t="shared" si="11"/>
        <v/>
      </c>
      <c r="V151" s="16"/>
      <c r="W151" s="16"/>
      <c r="Z151" s="16"/>
      <c r="AA151" s="59" t="str">
        <f t="shared" si="12"/>
        <v/>
      </c>
      <c r="AB151" s="64" t="str">
        <f t="shared" si="13"/>
        <v/>
      </c>
      <c r="AC151" s="19" t="str">
        <f t="shared" si="14"/>
        <v/>
      </c>
    </row>
    <row r="152" spans="13:29">
      <c r="M152" s="16"/>
      <c r="N152" s="16"/>
      <c r="Q152" s="16"/>
      <c r="R152" s="59" t="str">
        <f t="shared" si="10"/>
        <v/>
      </c>
      <c r="S152" s="19" t="str">
        <f t="shared" si="11"/>
        <v/>
      </c>
      <c r="V152" s="16"/>
      <c r="W152" s="16"/>
      <c r="Z152" s="16"/>
      <c r="AA152" s="59" t="str">
        <f t="shared" si="12"/>
        <v/>
      </c>
      <c r="AB152" s="64" t="str">
        <f t="shared" si="13"/>
        <v/>
      </c>
      <c r="AC152" s="19" t="str">
        <f t="shared" si="14"/>
        <v/>
      </c>
    </row>
    <row r="153" spans="13:29">
      <c r="M153" s="16"/>
      <c r="N153" s="16"/>
      <c r="Q153" s="16"/>
      <c r="R153" s="59" t="str">
        <f t="shared" si="10"/>
        <v/>
      </c>
      <c r="S153" s="19" t="str">
        <f t="shared" si="11"/>
        <v/>
      </c>
      <c r="V153" s="16"/>
      <c r="W153" s="16"/>
      <c r="Z153" s="16"/>
      <c r="AA153" s="59" t="str">
        <f t="shared" si="12"/>
        <v/>
      </c>
      <c r="AB153" s="64" t="str">
        <f t="shared" si="13"/>
        <v/>
      </c>
      <c r="AC153" s="19" t="str">
        <f t="shared" si="14"/>
        <v/>
      </c>
    </row>
    <row r="154" spans="13:29">
      <c r="M154" s="16"/>
      <c r="N154" s="16"/>
      <c r="Q154" s="16"/>
      <c r="R154" s="59" t="str">
        <f t="shared" si="10"/>
        <v/>
      </c>
      <c r="S154" s="19" t="str">
        <f t="shared" si="11"/>
        <v/>
      </c>
      <c r="V154" s="16"/>
      <c r="W154" s="16"/>
      <c r="Z154" s="16"/>
      <c r="AA154" s="59" t="str">
        <f t="shared" si="12"/>
        <v/>
      </c>
      <c r="AB154" s="64" t="str">
        <f t="shared" si="13"/>
        <v/>
      </c>
      <c r="AC154" s="19" t="str">
        <f t="shared" si="14"/>
        <v/>
      </c>
    </row>
    <row r="155" spans="13:29">
      <c r="M155" s="16"/>
      <c r="N155" s="16"/>
      <c r="Q155" s="16"/>
      <c r="R155" s="59" t="str">
        <f t="shared" si="10"/>
        <v/>
      </c>
      <c r="S155" s="19" t="str">
        <f t="shared" si="11"/>
        <v/>
      </c>
      <c r="V155" s="16"/>
      <c r="W155" s="16"/>
      <c r="Z155" s="16"/>
      <c r="AA155" s="59" t="str">
        <f t="shared" si="12"/>
        <v/>
      </c>
      <c r="AB155" s="64" t="str">
        <f t="shared" si="13"/>
        <v/>
      </c>
      <c r="AC155" s="19" t="str">
        <f t="shared" si="14"/>
        <v/>
      </c>
    </row>
    <row r="156" spans="13:29">
      <c r="M156" s="16"/>
      <c r="N156" s="16"/>
      <c r="Q156" s="16"/>
      <c r="R156" s="59" t="str">
        <f t="shared" si="10"/>
        <v/>
      </c>
      <c r="S156" s="19" t="str">
        <f t="shared" si="11"/>
        <v/>
      </c>
      <c r="V156" s="16"/>
      <c r="W156" s="16"/>
      <c r="Z156" s="16"/>
      <c r="AA156" s="59" t="str">
        <f t="shared" si="12"/>
        <v/>
      </c>
      <c r="AB156" s="64" t="str">
        <f t="shared" si="13"/>
        <v/>
      </c>
      <c r="AC156" s="19" t="str">
        <f t="shared" si="14"/>
        <v/>
      </c>
    </row>
    <row r="157" spans="13:29">
      <c r="M157" s="16"/>
      <c r="N157" s="16"/>
      <c r="Q157" s="16"/>
      <c r="R157" s="59" t="str">
        <f t="shared" si="10"/>
        <v/>
      </c>
      <c r="S157" s="19" t="str">
        <f t="shared" si="11"/>
        <v/>
      </c>
      <c r="V157" s="16"/>
      <c r="W157" s="16"/>
      <c r="Z157" s="16"/>
      <c r="AA157" s="59" t="str">
        <f t="shared" si="12"/>
        <v/>
      </c>
      <c r="AB157" s="64" t="str">
        <f t="shared" si="13"/>
        <v/>
      </c>
      <c r="AC157" s="19" t="str">
        <f t="shared" si="14"/>
        <v/>
      </c>
    </row>
    <row r="158" spans="13:29">
      <c r="M158" s="16"/>
      <c r="N158" s="16"/>
      <c r="Q158" s="16"/>
      <c r="R158" s="59" t="str">
        <f t="shared" si="10"/>
        <v/>
      </c>
      <c r="S158" s="19" t="str">
        <f t="shared" si="11"/>
        <v/>
      </c>
      <c r="V158" s="16"/>
      <c r="W158" s="16"/>
      <c r="Z158" s="16"/>
      <c r="AA158" s="59" t="str">
        <f t="shared" si="12"/>
        <v/>
      </c>
      <c r="AB158" s="64" t="str">
        <f t="shared" si="13"/>
        <v/>
      </c>
      <c r="AC158" s="19" t="str">
        <f t="shared" si="14"/>
        <v/>
      </c>
    </row>
    <row r="159" spans="13:29">
      <c r="M159" s="16"/>
      <c r="N159" s="16"/>
      <c r="Q159" s="16"/>
      <c r="R159" s="59" t="str">
        <f t="shared" si="10"/>
        <v/>
      </c>
      <c r="S159" s="19" t="str">
        <f t="shared" si="11"/>
        <v/>
      </c>
      <c r="V159" s="16"/>
      <c r="W159" s="16"/>
      <c r="Z159" s="16"/>
      <c r="AA159" s="59" t="str">
        <f t="shared" si="12"/>
        <v/>
      </c>
      <c r="AB159" s="64" t="str">
        <f t="shared" si="13"/>
        <v/>
      </c>
      <c r="AC159" s="19" t="str">
        <f t="shared" si="14"/>
        <v/>
      </c>
    </row>
    <row r="160" spans="13:29">
      <c r="M160" s="16"/>
      <c r="N160" s="16"/>
      <c r="Q160" s="16"/>
      <c r="R160" s="59" t="str">
        <f t="shared" si="10"/>
        <v/>
      </c>
      <c r="S160" s="19" t="str">
        <f t="shared" si="11"/>
        <v/>
      </c>
      <c r="V160" s="16"/>
      <c r="W160" s="16"/>
      <c r="Z160" s="16"/>
      <c r="AA160" s="59" t="str">
        <f t="shared" si="12"/>
        <v/>
      </c>
      <c r="AB160" s="64" t="str">
        <f t="shared" si="13"/>
        <v/>
      </c>
      <c r="AC160" s="19" t="str">
        <f t="shared" si="14"/>
        <v/>
      </c>
    </row>
    <row r="161" spans="13:29">
      <c r="M161" s="16"/>
      <c r="N161" s="16"/>
      <c r="Q161" s="16"/>
      <c r="R161" s="59" t="str">
        <f t="shared" si="10"/>
        <v/>
      </c>
      <c r="S161" s="19" t="str">
        <f t="shared" si="11"/>
        <v/>
      </c>
      <c r="V161" s="16"/>
      <c r="W161" s="16"/>
      <c r="Z161" s="16"/>
      <c r="AA161" s="59" t="str">
        <f t="shared" si="12"/>
        <v/>
      </c>
      <c r="AB161" s="64" t="str">
        <f t="shared" si="13"/>
        <v/>
      </c>
      <c r="AC161" s="19" t="str">
        <f t="shared" si="14"/>
        <v/>
      </c>
    </row>
    <row r="162" spans="13:29">
      <c r="M162" s="16"/>
      <c r="N162" s="16"/>
      <c r="Q162" s="16"/>
      <c r="R162" s="59" t="str">
        <f t="shared" si="10"/>
        <v/>
      </c>
      <c r="S162" s="19" t="str">
        <f t="shared" si="11"/>
        <v/>
      </c>
      <c r="V162" s="16"/>
      <c r="W162" s="16"/>
      <c r="Z162" s="16"/>
      <c r="AA162" s="59" t="str">
        <f t="shared" si="12"/>
        <v/>
      </c>
      <c r="AB162" s="64" t="str">
        <f t="shared" si="13"/>
        <v/>
      </c>
      <c r="AC162" s="19" t="str">
        <f t="shared" si="14"/>
        <v/>
      </c>
    </row>
    <row r="163" spans="13:29">
      <c r="M163" s="16"/>
      <c r="N163" s="16"/>
      <c r="Q163" s="16"/>
      <c r="R163" s="59" t="str">
        <f t="shared" si="10"/>
        <v/>
      </c>
      <c r="S163" s="19" t="str">
        <f t="shared" si="11"/>
        <v/>
      </c>
      <c r="V163" s="16"/>
      <c r="W163" s="16"/>
      <c r="Z163" s="16"/>
      <c r="AA163" s="59" t="str">
        <f t="shared" si="12"/>
        <v/>
      </c>
      <c r="AB163" s="64" t="str">
        <f t="shared" si="13"/>
        <v/>
      </c>
      <c r="AC163" s="19" t="str">
        <f t="shared" si="14"/>
        <v/>
      </c>
    </row>
    <row r="164" spans="13:29">
      <c r="M164" s="16"/>
      <c r="N164" s="16"/>
      <c r="Q164" s="16"/>
      <c r="R164" s="59" t="str">
        <f t="shared" si="10"/>
        <v/>
      </c>
      <c r="S164" s="19" t="str">
        <f t="shared" si="11"/>
        <v/>
      </c>
      <c r="V164" s="16"/>
      <c r="W164" s="16"/>
      <c r="Z164" s="16"/>
      <c r="AA164" s="59" t="str">
        <f t="shared" si="12"/>
        <v/>
      </c>
      <c r="AB164" s="64" t="str">
        <f t="shared" si="13"/>
        <v/>
      </c>
      <c r="AC164" s="19" t="str">
        <f t="shared" si="14"/>
        <v/>
      </c>
    </row>
    <row r="165" spans="13:29">
      <c r="M165" s="16"/>
      <c r="N165" s="16"/>
      <c r="Q165" s="16"/>
      <c r="R165" s="59" t="str">
        <f t="shared" si="10"/>
        <v/>
      </c>
      <c r="S165" s="19" t="str">
        <f t="shared" si="11"/>
        <v/>
      </c>
      <c r="V165" s="16"/>
      <c r="W165" s="16"/>
      <c r="Z165" s="16"/>
      <c r="AA165" s="59" t="str">
        <f t="shared" si="12"/>
        <v/>
      </c>
      <c r="AB165" s="64" t="str">
        <f t="shared" si="13"/>
        <v/>
      </c>
      <c r="AC165" s="19" t="str">
        <f t="shared" si="14"/>
        <v/>
      </c>
    </row>
    <row r="166" spans="13:29">
      <c r="M166" s="16"/>
      <c r="N166" s="16"/>
      <c r="Q166" s="16"/>
      <c r="R166" s="59" t="str">
        <f t="shared" si="10"/>
        <v/>
      </c>
      <c r="S166" s="19" t="str">
        <f t="shared" si="11"/>
        <v/>
      </c>
      <c r="V166" s="16"/>
      <c r="W166" s="16"/>
      <c r="Z166" s="16"/>
      <c r="AA166" s="59" t="str">
        <f t="shared" si="12"/>
        <v/>
      </c>
      <c r="AB166" s="64" t="str">
        <f t="shared" si="13"/>
        <v/>
      </c>
      <c r="AC166" s="19" t="str">
        <f t="shared" si="14"/>
        <v/>
      </c>
    </row>
    <row r="167" spans="13:29">
      <c r="M167" s="16"/>
      <c r="N167" s="16"/>
      <c r="Q167" s="16"/>
      <c r="R167" s="59" t="str">
        <f t="shared" si="10"/>
        <v/>
      </c>
      <c r="S167" s="19" t="str">
        <f t="shared" si="11"/>
        <v/>
      </c>
      <c r="V167" s="16"/>
      <c r="W167" s="16"/>
      <c r="Z167" s="16"/>
      <c r="AA167" s="59" t="str">
        <f t="shared" si="12"/>
        <v/>
      </c>
      <c r="AB167" s="64" t="str">
        <f t="shared" si="13"/>
        <v/>
      </c>
      <c r="AC167" s="19" t="str">
        <f t="shared" si="14"/>
        <v/>
      </c>
    </row>
    <row r="168" spans="13:29">
      <c r="M168" s="16"/>
      <c r="N168" s="16"/>
      <c r="Q168" s="16"/>
      <c r="R168" s="59" t="str">
        <f t="shared" si="10"/>
        <v/>
      </c>
      <c r="S168" s="19" t="str">
        <f t="shared" si="11"/>
        <v/>
      </c>
      <c r="V168" s="16"/>
      <c r="W168" s="16"/>
      <c r="Z168" s="16"/>
      <c r="AA168" s="59" t="str">
        <f t="shared" si="12"/>
        <v/>
      </c>
      <c r="AB168" s="64" t="str">
        <f t="shared" si="13"/>
        <v/>
      </c>
      <c r="AC168" s="19" t="str">
        <f t="shared" si="14"/>
        <v/>
      </c>
    </row>
    <row r="169" spans="13:29">
      <c r="M169" s="16"/>
      <c r="N169" s="16"/>
      <c r="Q169" s="16"/>
      <c r="R169" s="59" t="str">
        <f t="shared" si="10"/>
        <v/>
      </c>
      <c r="S169" s="19" t="str">
        <f t="shared" si="11"/>
        <v/>
      </c>
      <c r="V169" s="16"/>
      <c r="W169" s="16"/>
      <c r="Z169" s="16"/>
      <c r="AA169" s="59" t="str">
        <f t="shared" si="12"/>
        <v/>
      </c>
      <c r="AB169" s="64" t="str">
        <f t="shared" si="13"/>
        <v/>
      </c>
      <c r="AC169" s="19" t="str">
        <f t="shared" si="14"/>
        <v/>
      </c>
    </row>
    <row r="170" spans="13:29">
      <c r="M170" s="16"/>
      <c r="N170" s="16"/>
      <c r="Q170" s="16"/>
      <c r="R170" s="59" t="str">
        <f t="shared" si="10"/>
        <v/>
      </c>
      <c r="S170" s="19" t="str">
        <f t="shared" si="11"/>
        <v/>
      </c>
      <c r="V170" s="16"/>
      <c r="W170" s="16"/>
      <c r="Z170" s="16"/>
      <c r="AA170" s="59" t="str">
        <f t="shared" si="12"/>
        <v/>
      </c>
      <c r="AB170" s="64" t="str">
        <f t="shared" si="13"/>
        <v/>
      </c>
      <c r="AC170" s="19" t="str">
        <f t="shared" si="14"/>
        <v/>
      </c>
    </row>
    <row r="171" spans="13:29">
      <c r="M171" s="16"/>
      <c r="N171" s="16"/>
      <c r="Q171" s="16"/>
      <c r="R171" s="59" t="str">
        <f t="shared" si="10"/>
        <v/>
      </c>
      <c r="S171" s="19" t="str">
        <f t="shared" si="11"/>
        <v/>
      </c>
      <c r="V171" s="16"/>
      <c r="W171" s="16"/>
      <c r="Z171" s="16"/>
      <c r="AA171" s="59" t="str">
        <f t="shared" si="12"/>
        <v/>
      </c>
      <c r="AB171" s="64" t="str">
        <f t="shared" si="13"/>
        <v/>
      </c>
      <c r="AC171" s="19" t="str">
        <f t="shared" si="14"/>
        <v/>
      </c>
    </row>
    <row r="172" spans="13:29">
      <c r="M172" s="16"/>
      <c r="N172" s="16"/>
      <c r="Q172" s="16"/>
      <c r="R172" s="59" t="str">
        <f t="shared" si="10"/>
        <v/>
      </c>
      <c r="S172" s="19" t="str">
        <f t="shared" si="11"/>
        <v/>
      </c>
      <c r="V172" s="16"/>
      <c r="W172" s="16"/>
      <c r="Z172" s="16"/>
      <c r="AA172" s="59" t="str">
        <f t="shared" si="12"/>
        <v/>
      </c>
      <c r="AB172" s="64" t="str">
        <f t="shared" si="13"/>
        <v/>
      </c>
      <c r="AC172" s="19" t="str">
        <f t="shared" si="14"/>
        <v/>
      </c>
    </row>
    <row r="173" spans="13:29">
      <c r="M173" s="16"/>
      <c r="N173" s="16"/>
      <c r="Q173" s="16"/>
      <c r="R173" s="59" t="str">
        <f t="shared" si="10"/>
        <v/>
      </c>
      <c r="S173" s="19" t="str">
        <f t="shared" si="11"/>
        <v/>
      </c>
      <c r="V173" s="16"/>
      <c r="W173" s="16"/>
      <c r="Z173" s="16"/>
      <c r="AA173" s="59" t="str">
        <f t="shared" si="12"/>
        <v/>
      </c>
      <c r="AB173" s="64" t="str">
        <f t="shared" si="13"/>
        <v/>
      </c>
      <c r="AC173" s="19" t="str">
        <f t="shared" si="14"/>
        <v/>
      </c>
    </row>
    <row r="174" spans="13:29">
      <c r="M174" s="16"/>
      <c r="N174" s="16"/>
      <c r="Q174" s="16"/>
      <c r="R174" s="59" t="str">
        <f t="shared" si="10"/>
        <v/>
      </c>
      <c r="S174" s="19" t="str">
        <f t="shared" si="11"/>
        <v/>
      </c>
      <c r="V174" s="16"/>
      <c r="W174" s="16"/>
      <c r="Z174" s="16"/>
      <c r="AA174" s="59" t="str">
        <f t="shared" si="12"/>
        <v/>
      </c>
      <c r="AB174" s="64" t="str">
        <f t="shared" si="13"/>
        <v/>
      </c>
      <c r="AC174" s="19" t="str">
        <f t="shared" si="14"/>
        <v/>
      </c>
    </row>
    <row r="175" spans="13:29">
      <c r="M175" s="16"/>
      <c r="N175" s="16"/>
      <c r="Q175" s="16"/>
      <c r="R175" s="59" t="str">
        <f t="shared" si="10"/>
        <v/>
      </c>
      <c r="S175" s="19" t="str">
        <f t="shared" si="11"/>
        <v/>
      </c>
      <c r="V175" s="16"/>
      <c r="W175" s="16"/>
      <c r="Z175" s="16"/>
      <c r="AA175" s="59" t="str">
        <f t="shared" si="12"/>
        <v/>
      </c>
      <c r="AB175" s="64" t="str">
        <f t="shared" si="13"/>
        <v/>
      </c>
      <c r="AC175" s="19" t="str">
        <f t="shared" si="14"/>
        <v/>
      </c>
    </row>
    <row r="176" spans="13:29">
      <c r="M176" s="16"/>
      <c r="N176" s="16"/>
      <c r="Q176" s="16"/>
      <c r="R176" s="59" t="str">
        <f t="shared" si="10"/>
        <v/>
      </c>
      <c r="S176" s="19" t="str">
        <f t="shared" si="11"/>
        <v/>
      </c>
      <c r="V176" s="16"/>
      <c r="W176" s="16"/>
      <c r="Z176" s="16"/>
      <c r="AA176" s="59" t="str">
        <f t="shared" si="12"/>
        <v/>
      </c>
      <c r="AB176" s="64" t="str">
        <f t="shared" si="13"/>
        <v/>
      </c>
      <c r="AC176" s="19" t="str">
        <f t="shared" si="14"/>
        <v/>
      </c>
    </row>
    <row r="177" spans="13:29">
      <c r="M177" s="16"/>
      <c r="N177" s="16"/>
      <c r="Q177" s="16"/>
      <c r="R177" s="59" t="str">
        <f t="shared" si="10"/>
        <v/>
      </c>
      <c r="S177" s="19" t="str">
        <f t="shared" si="11"/>
        <v/>
      </c>
      <c r="V177" s="16"/>
      <c r="W177" s="16"/>
      <c r="Z177" s="16"/>
      <c r="AA177" s="59" t="str">
        <f t="shared" si="12"/>
        <v/>
      </c>
      <c r="AB177" s="64" t="str">
        <f t="shared" si="13"/>
        <v/>
      </c>
      <c r="AC177" s="19" t="str">
        <f t="shared" si="14"/>
        <v/>
      </c>
    </row>
    <row r="178" spans="13:29">
      <c r="M178" s="16"/>
      <c r="N178" s="16"/>
      <c r="Q178" s="16"/>
      <c r="R178" s="59" t="str">
        <f t="shared" si="10"/>
        <v/>
      </c>
      <c r="S178" s="19" t="str">
        <f t="shared" si="11"/>
        <v/>
      </c>
      <c r="V178" s="16"/>
      <c r="W178" s="16"/>
      <c r="Z178" s="16"/>
      <c r="AA178" s="59" t="str">
        <f t="shared" si="12"/>
        <v/>
      </c>
      <c r="AB178" s="64" t="str">
        <f t="shared" si="13"/>
        <v/>
      </c>
      <c r="AC178" s="19" t="str">
        <f t="shared" si="14"/>
        <v/>
      </c>
    </row>
    <row r="179" spans="13:29">
      <c r="M179" s="16"/>
      <c r="N179" s="16"/>
      <c r="Q179" s="16"/>
      <c r="R179" s="59" t="str">
        <f t="shared" si="10"/>
        <v/>
      </c>
      <c r="S179" s="19" t="str">
        <f t="shared" si="11"/>
        <v/>
      </c>
      <c r="V179" s="16"/>
      <c r="W179" s="16"/>
      <c r="Z179" s="16"/>
      <c r="AA179" s="59" t="str">
        <f t="shared" si="12"/>
        <v/>
      </c>
      <c r="AB179" s="64" t="str">
        <f t="shared" si="13"/>
        <v/>
      </c>
      <c r="AC179" s="19" t="str">
        <f t="shared" si="14"/>
        <v/>
      </c>
    </row>
    <row r="180" spans="13:29">
      <c r="M180" s="16"/>
      <c r="N180" s="16"/>
      <c r="Q180" s="16"/>
      <c r="R180" s="59" t="str">
        <f t="shared" si="10"/>
        <v/>
      </c>
      <c r="S180" s="19" t="str">
        <f t="shared" si="11"/>
        <v/>
      </c>
      <c r="V180" s="16"/>
      <c r="W180" s="16"/>
      <c r="Z180" s="16"/>
      <c r="AA180" s="59" t="str">
        <f t="shared" si="12"/>
        <v/>
      </c>
      <c r="AB180" s="64" t="str">
        <f t="shared" si="13"/>
        <v/>
      </c>
      <c r="AC180" s="19" t="str">
        <f t="shared" si="14"/>
        <v/>
      </c>
    </row>
    <row r="181" spans="13:29">
      <c r="M181" s="16"/>
      <c r="N181" s="16"/>
      <c r="Q181" s="16"/>
      <c r="R181" s="59" t="str">
        <f t="shared" si="10"/>
        <v/>
      </c>
      <c r="S181" s="19" t="str">
        <f t="shared" si="11"/>
        <v/>
      </c>
      <c r="V181" s="16"/>
      <c r="W181" s="16"/>
      <c r="Z181" s="16"/>
      <c r="AA181" s="59" t="str">
        <f t="shared" si="12"/>
        <v/>
      </c>
      <c r="AB181" s="64" t="str">
        <f t="shared" si="13"/>
        <v/>
      </c>
      <c r="AC181" s="19" t="str">
        <f t="shared" si="14"/>
        <v/>
      </c>
    </row>
    <row r="182" spans="13:29">
      <c r="M182" s="16"/>
      <c r="N182" s="16"/>
      <c r="Q182" s="16"/>
      <c r="R182" s="59" t="str">
        <f t="shared" si="10"/>
        <v/>
      </c>
      <c r="S182" s="19" t="str">
        <f t="shared" si="11"/>
        <v/>
      </c>
      <c r="V182" s="16"/>
      <c r="W182" s="16"/>
      <c r="Z182" s="16"/>
      <c r="AA182" s="59" t="str">
        <f t="shared" si="12"/>
        <v/>
      </c>
      <c r="AB182" s="64" t="str">
        <f t="shared" si="13"/>
        <v/>
      </c>
      <c r="AC182" s="19" t="str">
        <f t="shared" si="14"/>
        <v/>
      </c>
    </row>
    <row r="183" spans="13:29">
      <c r="M183" s="16"/>
      <c r="N183" s="16"/>
      <c r="Q183" s="16"/>
      <c r="R183" s="59" t="str">
        <f t="shared" si="10"/>
        <v/>
      </c>
      <c r="S183" s="19" t="str">
        <f t="shared" si="11"/>
        <v/>
      </c>
      <c r="V183" s="16"/>
      <c r="W183" s="16"/>
      <c r="Z183" s="16"/>
      <c r="AA183" s="59" t="str">
        <f t="shared" si="12"/>
        <v/>
      </c>
      <c r="AB183" s="64" t="str">
        <f t="shared" si="13"/>
        <v/>
      </c>
      <c r="AC183" s="19" t="str">
        <f t="shared" si="14"/>
        <v/>
      </c>
    </row>
    <row r="184" spans="13:29">
      <c r="M184" s="16"/>
      <c r="N184" s="16"/>
      <c r="Q184" s="16"/>
      <c r="R184" s="59" t="str">
        <f t="shared" si="10"/>
        <v/>
      </c>
      <c r="S184" s="19" t="str">
        <f t="shared" si="11"/>
        <v/>
      </c>
      <c r="V184" s="16"/>
      <c r="W184" s="16"/>
      <c r="Z184" s="16"/>
      <c r="AA184" s="59" t="str">
        <f t="shared" si="12"/>
        <v/>
      </c>
      <c r="AB184" s="64" t="str">
        <f t="shared" si="13"/>
        <v/>
      </c>
      <c r="AC184" s="19" t="str">
        <f t="shared" si="14"/>
        <v/>
      </c>
    </row>
    <row r="185" spans="13:29">
      <c r="M185" s="16"/>
      <c r="N185" s="16"/>
      <c r="Q185" s="16"/>
      <c r="R185" s="59" t="str">
        <f t="shared" si="10"/>
        <v/>
      </c>
      <c r="S185" s="19" t="str">
        <f t="shared" si="11"/>
        <v/>
      </c>
      <c r="V185" s="16"/>
      <c r="W185" s="16"/>
      <c r="Z185" s="16"/>
      <c r="AA185" s="59" t="str">
        <f t="shared" si="12"/>
        <v/>
      </c>
      <c r="AB185" s="64" t="str">
        <f t="shared" si="13"/>
        <v/>
      </c>
      <c r="AC185" s="19" t="str">
        <f t="shared" si="14"/>
        <v/>
      </c>
    </row>
    <row r="186" spans="13:29">
      <c r="M186" s="16"/>
      <c r="N186" s="16"/>
      <c r="Q186" s="16"/>
      <c r="R186" s="59" t="str">
        <f t="shared" si="10"/>
        <v/>
      </c>
      <c r="S186" s="19" t="str">
        <f t="shared" si="11"/>
        <v/>
      </c>
      <c r="V186" s="16"/>
      <c r="W186" s="16"/>
      <c r="Z186" s="16"/>
      <c r="AA186" s="59" t="str">
        <f t="shared" si="12"/>
        <v/>
      </c>
      <c r="AB186" s="64" t="str">
        <f t="shared" si="13"/>
        <v/>
      </c>
      <c r="AC186" s="19" t="str">
        <f t="shared" si="14"/>
        <v/>
      </c>
    </row>
    <row r="187" spans="13:29">
      <c r="M187" s="16"/>
      <c r="N187" s="16"/>
      <c r="Q187" s="16"/>
      <c r="R187" s="59" t="str">
        <f t="shared" si="10"/>
        <v/>
      </c>
      <c r="S187" s="19" t="str">
        <f t="shared" si="11"/>
        <v/>
      </c>
      <c r="V187" s="16"/>
      <c r="W187" s="16"/>
      <c r="Z187" s="16"/>
      <c r="AA187" s="59" t="str">
        <f t="shared" si="12"/>
        <v/>
      </c>
      <c r="AB187" s="64" t="str">
        <f t="shared" si="13"/>
        <v/>
      </c>
      <c r="AC187" s="19" t="str">
        <f t="shared" si="14"/>
        <v/>
      </c>
    </row>
    <row r="188" spans="13:29">
      <c r="M188" s="16"/>
      <c r="N188" s="16"/>
      <c r="Q188" s="16"/>
      <c r="R188" s="59" t="str">
        <f t="shared" si="10"/>
        <v/>
      </c>
      <c r="S188" s="19" t="str">
        <f t="shared" si="11"/>
        <v/>
      </c>
      <c r="V188" s="16"/>
      <c r="W188" s="16"/>
      <c r="Z188" s="16"/>
      <c r="AA188" s="59" t="str">
        <f t="shared" si="12"/>
        <v/>
      </c>
      <c r="AB188" s="64" t="str">
        <f t="shared" si="13"/>
        <v/>
      </c>
      <c r="AC188" s="19" t="str">
        <f t="shared" si="14"/>
        <v/>
      </c>
    </row>
    <row r="189" spans="13:29">
      <c r="M189" s="16"/>
      <c r="N189" s="16"/>
      <c r="Q189" s="16"/>
      <c r="R189" s="59" t="str">
        <f t="shared" si="10"/>
        <v/>
      </c>
      <c r="S189" s="19" t="str">
        <f t="shared" si="11"/>
        <v/>
      </c>
      <c r="V189" s="16"/>
      <c r="W189" s="16"/>
      <c r="Z189" s="16"/>
      <c r="AA189" s="59" t="str">
        <f t="shared" si="12"/>
        <v/>
      </c>
      <c r="AB189" s="64" t="str">
        <f t="shared" si="13"/>
        <v/>
      </c>
      <c r="AC189" s="19" t="str">
        <f t="shared" si="14"/>
        <v/>
      </c>
    </row>
    <row r="190" spans="13:29">
      <c r="M190" s="16"/>
      <c r="N190" s="16"/>
      <c r="Q190" s="16"/>
      <c r="R190" s="59" t="str">
        <f t="shared" si="10"/>
        <v/>
      </c>
      <c r="S190" s="19" t="str">
        <f t="shared" si="11"/>
        <v/>
      </c>
      <c r="V190" s="16"/>
      <c r="W190" s="16"/>
      <c r="Z190" s="16"/>
      <c r="AA190" s="59" t="str">
        <f t="shared" si="12"/>
        <v/>
      </c>
      <c r="AB190" s="64" t="str">
        <f t="shared" si="13"/>
        <v/>
      </c>
      <c r="AC190" s="19" t="str">
        <f t="shared" si="14"/>
        <v/>
      </c>
    </row>
    <row r="191" spans="13:29">
      <c r="M191" s="16"/>
      <c r="N191" s="16"/>
      <c r="Q191" s="16"/>
      <c r="R191" s="59" t="str">
        <f t="shared" si="10"/>
        <v/>
      </c>
      <c r="S191" s="19" t="str">
        <f t="shared" si="11"/>
        <v/>
      </c>
      <c r="V191" s="16"/>
      <c r="W191" s="16"/>
      <c r="Z191" s="16"/>
      <c r="AA191" s="59" t="str">
        <f t="shared" si="12"/>
        <v/>
      </c>
      <c r="AB191" s="64" t="str">
        <f t="shared" si="13"/>
        <v/>
      </c>
      <c r="AC191" s="19" t="str">
        <f t="shared" si="14"/>
        <v/>
      </c>
    </row>
    <row r="192" spans="13:29">
      <c r="M192" s="16"/>
      <c r="N192" s="16"/>
      <c r="Q192" s="16"/>
      <c r="R192" s="59" t="str">
        <f t="shared" si="10"/>
        <v/>
      </c>
      <c r="S192" s="19" t="str">
        <f t="shared" si="11"/>
        <v/>
      </c>
      <c r="V192" s="16"/>
      <c r="W192" s="16"/>
      <c r="Z192" s="16"/>
      <c r="AA192" s="59" t="str">
        <f t="shared" si="12"/>
        <v/>
      </c>
      <c r="AB192" s="64" t="str">
        <f t="shared" si="13"/>
        <v/>
      </c>
      <c r="AC192" s="19" t="str">
        <f t="shared" si="14"/>
        <v/>
      </c>
    </row>
    <row r="193" spans="13:29">
      <c r="M193" s="16"/>
      <c r="N193" s="16"/>
      <c r="Q193" s="16"/>
      <c r="R193" s="59" t="str">
        <f t="shared" si="10"/>
        <v/>
      </c>
      <c r="S193" s="19" t="str">
        <f t="shared" si="11"/>
        <v/>
      </c>
      <c r="V193" s="16"/>
      <c r="W193" s="16"/>
      <c r="Z193" s="16"/>
      <c r="AA193" s="59" t="str">
        <f t="shared" si="12"/>
        <v/>
      </c>
      <c r="AB193" s="64" t="str">
        <f t="shared" si="13"/>
        <v/>
      </c>
      <c r="AC193" s="19" t="str">
        <f t="shared" si="14"/>
        <v/>
      </c>
    </row>
    <row r="194" spans="13:29">
      <c r="M194" s="16"/>
      <c r="N194" s="16"/>
      <c r="Q194" s="16"/>
      <c r="R194" s="59" t="str">
        <f t="shared" si="10"/>
        <v/>
      </c>
      <c r="S194" s="19" t="str">
        <f t="shared" si="11"/>
        <v/>
      </c>
      <c r="V194" s="16"/>
      <c r="W194" s="16"/>
      <c r="Z194" s="16"/>
      <c r="AA194" s="59" t="str">
        <f t="shared" si="12"/>
        <v/>
      </c>
      <c r="AB194" s="64" t="str">
        <f t="shared" si="13"/>
        <v/>
      </c>
      <c r="AC194" s="19" t="str">
        <f t="shared" si="14"/>
        <v/>
      </c>
    </row>
    <row r="195" spans="13:29">
      <c r="M195" s="16"/>
      <c r="N195" s="16"/>
      <c r="Q195" s="16"/>
      <c r="R195" s="59" t="str">
        <f t="shared" ref="R195:R258" si="15">IF(AND(K195="Accepted",N195=""),"Enter date 1st dose administered",IF(AND(K195="Previously vaccinated at another facility",N195=""),"Enter date 1st dose administered",IF(AND(K195="Refused",L195=""),"Enter reason for refusal",IF(N195&lt;&gt;"","YES",IF(K195="Refused","NO",IF(AND($J195&lt;&gt;"",K195=""),"Enter Vaccination Status",IF(K195="Unknown","Unknown","")))))))</f>
        <v/>
      </c>
      <c r="S195" s="19" t="str">
        <f t="shared" ref="S195:S258" si="16">IF(N195="","",IF(J195="Pfizer-BioNTech",N195+21,IF(J195="Moderna",N195+28,IF(J195="Janssen/Johnson &amp; Johnson","N/A",""))))</f>
        <v/>
      </c>
      <c r="V195" s="16"/>
      <c r="W195" s="16"/>
      <c r="Z195" s="16"/>
      <c r="AA195" s="59" t="str">
        <f t="shared" ref="AA195:AA258" si="17">IF($J195="Janssen/Johnson &amp; Johnson","N/A",IF(AND(T195="Accepted",W195=""),"Enter date 2nd dose administered",IF(AND(T195="Previously vaccinated at another facility",W195=""),"Enter date 2nd dose administered",IF(R195="NO","NO",IF(AND(T195="Refused",U195=""),"Enter reason for refusal",IF(W195&lt;&gt;"","YES",IF(T195="Refused","NO",IF(AND(R195="YES",T195=""),"NO",IF(T195="Unknown","Unknown","")))))))))</f>
        <v/>
      </c>
      <c r="AB195" s="64" t="str">
        <f t="shared" ref="AB195:AB258" si="18">IF(OR(Z195="YES",Q195="YES"),"YES",IF(AC195="","","NO"))</f>
        <v/>
      </c>
      <c r="AC195" s="19" t="str">
        <f t="shared" ref="AC195:AC258" si="19">IF(OR(AA195="YES",AA195="Enter date 2nd dose administered"),"YES",IF(AND(J195="Janssen/Johnson &amp; Johnson",R195="YES"),"YES",IF(OR(L195="Medical Contraindication",U195="Medical Contraindication"),"Medical Contraindication",IF(AND(R195="YES",T195=""),"NEEDS 2ND DOSE",IF(AND(R195="Enter date 1st dose administered",T195=""),"NEEDS 2ND DOSE",IF(AND(R195="YES",U195="Offered and Declined"),"Refused 2nd Dose",IF(OR(R195="NO",R195="Enter reason for refusal"),"NO",IF(OR(R195="Unknown",AA195="Unknown"),"Unknown",""))))))))</f>
        <v/>
      </c>
    </row>
    <row r="196" spans="13:29">
      <c r="M196" s="16"/>
      <c r="N196" s="16"/>
      <c r="Q196" s="16"/>
      <c r="R196" s="59" t="str">
        <f t="shared" si="15"/>
        <v/>
      </c>
      <c r="S196" s="19" t="str">
        <f t="shared" si="16"/>
        <v/>
      </c>
      <c r="V196" s="16"/>
      <c r="W196" s="16"/>
      <c r="Z196" s="16"/>
      <c r="AA196" s="59" t="str">
        <f t="shared" si="17"/>
        <v/>
      </c>
      <c r="AB196" s="64" t="str">
        <f t="shared" si="18"/>
        <v/>
      </c>
      <c r="AC196" s="19" t="str">
        <f t="shared" si="19"/>
        <v/>
      </c>
    </row>
    <row r="197" spans="13:29">
      <c r="M197" s="16"/>
      <c r="N197" s="16"/>
      <c r="Q197" s="16"/>
      <c r="R197" s="59" t="str">
        <f t="shared" si="15"/>
        <v/>
      </c>
      <c r="S197" s="19" t="str">
        <f t="shared" si="16"/>
        <v/>
      </c>
      <c r="V197" s="16"/>
      <c r="W197" s="16"/>
      <c r="Z197" s="16"/>
      <c r="AA197" s="59" t="str">
        <f t="shared" si="17"/>
        <v/>
      </c>
      <c r="AB197" s="64" t="str">
        <f t="shared" si="18"/>
        <v/>
      </c>
      <c r="AC197" s="19" t="str">
        <f t="shared" si="19"/>
        <v/>
      </c>
    </row>
    <row r="198" spans="13:29">
      <c r="M198" s="16"/>
      <c r="N198" s="16"/>
      <c r="Q198" s="16"/>
      <c r="R198" s="59" t="str">
        <f t="shared" si="15"/>
        <v/>
      </c>
      <c r="S198" s="19" t="str">
        <f t="shared" si="16"/>
        <v/>
      </c>
      <c r="V198" s="16"/>
      <c r="W198" s="16"/>
      <c r="Z198" s="16"/>
      <c r="AA198" s="59" t="str">
        <f t="shared" si="17"/>
        <v/>
      </c>
      <c r="AB198" s="64" t="str">
        <f t="shared" si="18"/>
        <v/>
      </c>
      <c r="AC198" s="19" t="str">
        <f t="shared" si="19"/>
        <v/>
      </c>
    </row>
    <row r="199" spans="13:29">
      <c r="M199" s="16"/>
      <c r="N199" s="16"/>
      <c r="Q199" s="16"/>
      <c r="R199" s="59" t="str">
        <f t="shared" si="15"/>
        <v/>
      </c>
      <c r="S199" s="19" t="str">
        <f t="shared" si="16"/>
        <v/>
      </c>
      <c r="V199" s="16"/>
      <c r="W199" s="16"/>
      <c r="Z199" s="16"/>
      <c r="AA199" s="59" t="str">
        <f t="shared" si="17"/>
        <v/>
      </c>
      <c r="AB199" s="64" t="str">
        <f t="shared" si="18"/>
        <v/>
      </c>
      <c r="AC199" s="19" t="str">
        <f t="shared" si="19"/>
        <v/>
      </c>
    </row>
    <row r="200" spans="13:29">
      <c r="M200" s="16"/>
      <c r="N200" s="16"/>
      <c r="Q200" s="16"/>
      <c r="R200" s="59" t="str">
        <f t="shared" si="15"/>
        <v/>
      </c>
      <c r="S200" s="19" t="str">
        <f t="shared" si="16"/>
        <v/>
      </c>
      <c r="V200" s="16"/>
      <c r="W200" s="16"/>
      <c r="Z200" s="16"/>
      <c r="AA200" s="59" t="str">
        <f t="shared" si="17"/>
        <v/>
      </c>
      <c r="AB200" s="64" t="str">
        <f t="shared" si="18"/>
        <v/>
      </c>
      <c r="AC200" s="19" t="str">
        <f t="shared" si="19"/>
        <v/>
      </c>
    </row>
    <row r="201" spans="13:29">
      <c r="M201" s="16"/>
      <c r="N201" s="16"/>
      <c r="Q201" s="16"/>
      <c r="R201" s="59" t="str">
        <f t="shared" si="15"/>
        <v/>
      </c>
      <c r="S201" s="19" t="str">
        <f t="shared" si="16"/>
        <v/>
      </c>
      <c r="V201" s="16"/>
      <c r="W201" s="16"/>
      <c r="Z201" s="16"/>
      <c r="AA201" s="59" t="str">
        <f t="shared" si="17"/>
        <v/>
      </c>
      <c r="AB201" s="64" t="str">
        <f t="shared" si="18"/>
        <v/>
      </c>
      <c r="AC201" s="19" t="str">
        <f t="shared" si="19"/>
        <v/>
      </c>
    </row>
    <row r="202" spans="13:29">
      <c r="M202" s="16"/>
      <c r="N202" s="16"/>
      <c r="Q202" s="16"/>
      <c r="R202" s="59" t="str">
        <f t="shared" si="15"/>
        <v/>
      </c>
      <c r="S202" s="19" t="str">
        <f t="shared" si="16"/>
        <v/>
      </c>
      <c r="V202" s="16"/>
      <c r="W202" s="16"/>
      <c r="Z202" s="16"/>
      <c r="AA202" s="59" t="str">
        <f t="shared" si="17"/>
        <v/>
      </c>
      <c r="AB202" s="64" t="str">
        <f t="shared" si="18"/>
        <v/>
      </c>
      <c r="AC202" s="19" t="str">
        <f t="shared" si="19"/>
        <v/>
      </c>
    </row>
    <row r="203" spans="13:29">
      <c r="M203" s="16"/>
      <c r="N203" s="16"/>
      <c r="Q203" s="16"/>
      <c r="R203" s="59" t="str">
        <f t="shared" si="15"/>
        <v/>
      </c>
      <c r="S203" s="19" t="str">
        <f t="shared" si="16"/>
        <v/>
      </c>
      <c r="V203" s="16"/>
      <c r="W203" s="16"/>
      <c r="Z203" s="16"/>
      <c r="AA203" s="59" t="str">
        <f t="shared" si="17"/>
        <v/>
      </c>
      <c r="AB203" s="64" t="str">
        <f t="shared" si="18"/>
        <v/>
      </c>
      <c r="AC203" s="19" t="str">
        <f t="shared" si="19"/>
        <v/>
      </c>
    </row>
    <row r="204" spans="13:29">
      <c r="M204" s="16"/>
      <c r="N204" s="16"/>
      <c r="Q204" s="16"/>
      <c r="R204" s="59" t="str">
        <f t="shared" si="15"/>
        <v/>
      </c>
      <c r="S204" s="19" t="str">
        <f t="shared" si="16"/>
        <v/>
      </c>
      <c r="V204" s="16"/>
      <c r="W204" s="16"/>
      <c r="Z204" s="16"/>
      <c r="AA204" s="59" t="str">
        <f t="shared" si="17"/>
        <v/>
      </c>
      <c r="AB204" s="64" t="str">
        <f t="shared" si="18"/>
        <v/>
      </c>
      <c r="AC204" s="19" t="str">
        <f t="shared" si="19"/>
        <v/>
      </c>
    </row>
    <row r="205" spans="13:29">
      <c r="M205" s="16"/>
      <c r="N205" s="16"/>
      <c r="Q205" s="16"/>
      <c r="R205" s="59" t="str">
        <f t="shared" si="15"/>
        <v/>
      </c>
      <c r="S205" s="19" t="str">
        <f t="shared" si="16"/>
        <v/>
      </c>
      <c r="V205" s="16"/>
      <c r="W205" s="16"/>
      <c r="Z205" s="16"/>
      <c r="AA205" s="59" t="str">
        <f t="shared" si="17"/>
        <v/>
      </c>
      <c r="AB205" s="64" t="str">
        <f t="shared" si="18"/>
        <v/>
      </c>
      <c r="AC205" s="19" t="str">
        <f t="shared" si="19"/>
        <v/>
      </c>
    </row>
    <row r="206" spans="13:29">
      <c r="M206" s="16"/>
      <c r="N206" s="16"/>
      <c r="Q206" s="16"/>
      <c r="R206" s="59" t="str">
        <f t="shared" si="15"/>
        <v/>
      </c>
      <c r="S206" s="19" t="str">
        <f t="shared" si="16"/>
        <v/>
      </c>
      <c r="V206" s="16"/>
      <c r="W206" s="16"/>
      <c r="Z206" s="16"/>
      <c r="AA206" s="59" t="str">
        <f t="shared" si="17"/>
        <v/>
      </c>
      <c r="AB206" s="64" t="str">
        <f t="shared" si="18"/>
        <v/>
      </c>
      <c r="AC206" s="19" t="str">
        <f t="shared" si="19"/>
        <v/>
      </c>
    </row>
    <row r="207" spans="13:29">
      <c r="M207" s="16"/>
      <c r="N207" s="16"/>
      <c r="Q207" s="16"/>
      <c r="R207" s="59" t="str">
        <f t="shared" si="15"/>
        <v/>
      </c>
      <c r="S207" s="19" t="str">
        <f t="shared" si="16"/>
        <v/>
      </c>
      <c r="V207" s="16"/>
      <c r="W207" s="16"/>
      <c r="Z207" s="16"/>
      <c r="AA207" s="59" t="str">
        <f t="shared" si="17"/>
        <v/>
      </c>
      <c r="AB207" s="64" t="str">
        <f t="shared" si="18"/>
        <v/>
      </c>
      <c r="AC207" s="19" t="str">
        <f t="shared" si="19"/>
        <v/>
      </c>
    </row>
    <row r="208" spans="13:29">
      <c r="M208" s="16"/>
      <c r="N208" s="16"/>
      <c r="Q208" s="16"/>
      <c r="R208" s="59" t="str">
        <f t="shared" si="15"/>
        <v/>
      </c>
      <c r="S208" s="19" t="str">
        <f t="shared" si="16"/>
        <v/>
      </c>
      <c r="V208" s="16"/>
      <c r="W208" s="16"/>
      <c r="Z208" s="16"/>
      <c r="AA208" s="59" t="str">
        <f t="shared" si="17"/>
        <v/>
      </c>
      <c r="AB208" s="64" t="str">
        <f t="shared" si="18"/>
        <v/>
      </c>
      <c r="AC208" s="19" t="str">
        <f t="shared" si="19"/>
        <v/>
      </c>
    </row>
    <row r="209" spans="13:29">
      <c r="M209" s="16"/>
      <c r="N209" s="16"/>
      <c r="Q209" s="16"/>
      <c r="R209" s="59" t="str">
        <f t="shared" si="15"/>
        <v/>
      </c>
      <c r="S209" s="19" t="str">
        <f t="shared" si="16"/>
        <v/>
      </c>
      <c r="V209" s="16"/>
      <c r="W209" s="16"/>
      <c r="Z209" s="16"/>
      <c r="AA209" s="59" t="str">
        <f t="shared" si="17"/>
        <v/>
      </c>
      <c r="AB209" s="64" t="str">
        <f t="shared" si="18"/>
        <v/>
      </c>
      <c r="AC209" s="19" t="str">
        <f t="shared" si="19"/>
        <v/>
      </c>
    </row>
    <row r="210" spans="13:29">
      <c r="M210" s="16"/>
      <c r="N210" s="16"/>
      <c r="Q210" s="16"/>
      <c r="R210" s="59" t="str">
        <f t="shared" si="15"/>
        <v/>
      </c>
      <c r="S210" s="19" t="str">
        <f t="shared" si="16"/>
        <v/>
      </c>
      <c r="V210" s="16"/>
      <c r="W210" s="16"/>
      <c r="Z210" s="16"/>
      <c r="AA210" s="59" t="str">
        <f t="shared" si="17"/>
        <v/>
      </c>
      <c r="AB210" s="64" t="str">
        <f t="shared" si="18"/>
        <v/>
      </c>
      <c r="AC210" s="19" t="str">
        <f t="shared" si="19"/>
        <v/>
      </c>
    </row>
    <row r="211" spans="13:29">
      <c r="M211" s="16"/>
      <c r="N211" s="16"/>
      <c r="Q211" s="16"/>
      <c r="R211" s="59" t="str">
        <f t="shared" si="15"/>
        <v/>
      </c>
      <c r="S211" s="19" t="str">
        <f t="shared" si="16"/>
        <v/>
      </c>
      <c r="V211" s="16"/>
      <c r="W211" s="16"/>
      <c r="Z211" s="16"/>
      <c r="AA211" s="59" t="str">
        <f t="shared" si="17"/>
        <v/>
      </c>
      <c r="AB211" s="64" t="str">
        <f t="shared" si="18"/>
        <v/>
      </c>
      <c r="AC211" s="19" t="str">
        <f t="shared" si="19"/>
        <v/>
      </c>
    </row>
    <row r="212" spans="13:29">
      <c r="M212" s="16"/>
      <c r="N212" s="16"/>
      <c r="Q212" s="16"/>
      <c r="R212" s="59" t="str">
        <f t="shared" si="15"/>
        <v/>
      </c>
      <c r="S212" s="19" t="str">
        <f t="shared" si="16"/>
        <v/>
      </c>
      <c r="V212" s="16"/>
      <c r="W212" s="16"/>
      <c r="Z212" s="16"/>
      <c r="AA212" s="59" t="str">
        <f t="shared" si="17"/>
        <v/>
      </c>
      <c r="AB212" s="64" t="str">
        <f t="shared" si="18"/>
        <v/>
      </c>
      <c r="AC212" s="19" t="str">
        <f t="shared" si="19"/>
        <v/>
      </c>
    </row>
    <row r="213" spans="13:29">
      <c r="M213" s="16"/>
      <c r="N213" s="16"/>
      <c r="Q213" s="16"/>
      <c r="R213" s="59" t="str">
        <f t="shared" si="15"/>
        <v/>
      </c>
      <c r="S213" s="19" t="str">
        <f t="shared" si="16"/>
        <v/>
      </c>
      <c r="V213" s="16"/>
      <c r="W213" s="16"/>
      <c r="Z213" s="16"/>
      <c r="AA213" s="59" t="str">
        <f t="shared" si="17"/>
        <v/>
      </c>
      <c r="AB213" s="64" t="str">
        <f t="shared" si="18"/>
        <v/>
      </c>
      <c r="AC213" s="19" t="str">
        <f t="shared" si="19"/>
        <v/>
      </c>
    </row>
    <row r="214" spans="13:29">
      <c r="M214" s="16"/>
      <c r="N214" s="16"/>
      <c r="Q214" s="16"/>
      <c r="R214" s="59" t="str">
        <f t="shared" si="15"/>
        <v/>
      </c>
      <c r="S214" s="19" t="str">
        <f t="shared" si="16"/>
        <v/>
      </c>
      <c r="V214" s="16"/>
      <c r="W214" s="16"/>
      <c r="Z214" s="16"/>
      <c r="AA214" s="59" t="str">
        <f t="shared" si="17"/>
        <v/>
      </c>
      <c r="AB214" s="64" t="str">
        <f t="shared" si="18"/>
        <v/>
      </c>
      <c r="AC214" s="19" t="str">
        <f t="shared" si="19"/>
        <v/>
      </c>
    </row>
    <row r="215" spans="13:29">
      <c r="M215" s="16"/>
      <c r="N215" s="16"/>
      <c r="Q215" s="16"/>
      <c r="R215" s="59" t="str">
        <f t="shared" si="15"/>
        <v/>
      </c>
      <c r="S215" s="19" t="str">
        <f t="shared" si="16"/>
        <v/>
      </c>
      <c r="V215" s="16"/>
      <c r="W215" s="16"/>
      <c r="Z215" s="16"/>
      <c r="AA215" s="59" t="str">
        <f t="shared" si="17"/>
        <v/>
      </c>
      <c r="AB215" s="64" t="str">
        <f t="shared" si="18"/>
        <v/>
      </c>
      <c r="AC215" s="19" t="str">
        <f t="shared" si="19"/>
        <v/>
      </c>
    </row>
    <row r="216" spans="13:29">
      <c r="M216" s="16"/>
      <c r="N216" s="16"/>
      <c r="Q216" s="16"/>
      <c r="R216" s="59" t="str">
        <f t="shared" si="15"/>
        <v/>
      </c>
      <c r="S216" s="19" t="str">
        <f t="shared" si="16"/>
        <v/>
      </c>
      <c r="V216" s="16"/>
      <c r="W216" s="16"/>
      <c r="Z216" s="16"/>
      <c r="AA216" s="59" t="str">
        <f t="shared" si="17"/>
        <v/>
      </c>
      <c r="AB216" s="64" t="str">
        <f t="shared" si="18"/>
        <v/>
      </c>
      <c r="AC216" s="19" t="str">
        <f t="shared" si="19"/>
        <v/>
      </c>
    </row>
    <row r="217" spans="13:29">
      <c r="M217" s="16"/>
      <c r="N217" s="16"/>
      <c r="Q217" s="16"/>
      <c r="R217" s="59" t="str">
        <f t="shared" si="15"/>
        <v/>
      </c>
      <c r="S217" s="19" t="str">
        <f t="shared" si="16"/>
        <v/>
      </c>
      <c r="V217" s="16"/>
      <c r="W217" s="16"/>
      <c r="Z217" s="16"/>
      <c r="AA217" s="59" t="str">
        <f t="shared" si="17"/>
        <v/>
      </c>
      <c r="AB217" s="64" t="str">
        <f t="shared" si="18"/>
        <v/>
      </c>
      <c r="AC217" s="19" t="str">
        <f t="shared" si="19"/>
        <v/>
      </c>
    </row>
    <row r="218" spans="13:29">
      <c r="M218" s="16"/>
      <c r="N218" s="16"/>
      <c r="Q218" s="16"/>
      <c r="R218" s="59" t="str">
        <f t="shared" si="15"/>
        <v/>
      </c>
      <c r="S218" s="19" t="str">
        <f t="shared" si="16"/>
        <v/>
      </c>
      <c r="V218" s="16"/>
      <c r="W218" s="16"/>
      <c r="Z218" s="16"/>
      <c r="AA218" s="59" t="str">
        <f t="shared" si="17"/>
        <v/>
      </c>
      <c r="AB218" s="64" t="str">
        <f t="shared" si="18"/>
        <v/>
      </c>
      <c r="AC218" s="19" t="str">
        <f t="shared" si="19"/>
        <v/>
      </c>
    </row>
    <row r="219" spans="13:29">
      <c r="M219" s="16"/>
      <c r="N219" s="16"/>
      <c r="Q219" s="16"/>
      <c r="R219" s="59" t="str">
        <f t="shared" si="15"/>
        <v/>
      </c>
      <c r="S219" s="19" t="str">
        <f t="shared" si="16"/>
        <v/>
      </c>
      <c r="V219" s="16"/>
      <c r="W219" s="16"/>
      <c r="Z219" s="16"/>
      <c r="AA219" s="59" t="str">
        <f t="shared" si="17"/>
        <v/>
      </c>
      <c r="AB219" s="64" t="str">
        <f t="shared" si="18"/>
        <v/>
      </c>
      <c r="AC219" s="19" t="str">
        <f t="shared" si="19"/>
        <v/>
      </c>
    </row>
    <row r="220" spans="13:29">
      <c r="M220" s="16"/>
      <c r="N220" s="16"/>
      <c r="Q220" s="16"/>
      <c r="R220" s="59" t="str">
        <f t="shared" si="15"/>
        <v/>
      </c>
      <c r="S220" s="19" t="str">
        <f t="shared" si="16"/>
        <v/>
      </c>
      <c r="V220" s="16"/>
      <c r="W220" s="16"/>
      <c r="Z220" s="16"/>
      <c r="AA220" s="59" t="str">
        <f t="shared" si="17"/>
        <v/>
      </c>
      <c r="AB220" s="64" t="str">
        <f t="shared" si="18"/>
        <v/>
      </c>
      <c r="AC220" s="19" t="str">
        <f t="shared" si="19"/>
        <v/>
      </c>
    </row>
    <row r="221" spans="13:29">
      <c r="M221" s="16"/>
      <c r="N221" s="16"/>
      <c r="Q221" s="16"/>
      <c r="R221" s="59" t="str">
        <f t="shared" si="15"/>
        <v/>
      </c>
      <c r="S221" s="19" t="str">
        <f t="shared" si="16"/>
        <v/>
      </c>
      <c r="V221" s="16"/>
      <c r="W221" s="16"/>
      <c r="Z221" s="16"/>
      <c r="AA221" s="59" t="str">
        <f t="shared" si="17"/>
        <v/>
      </c>
      <c r="AB221" s="64" t="str">
        <f t="shared" si="18"/>
        <v/>
      </c>
      <c r="AC221" s="19" t="str">
        <f t="shared" si="19"/>
        <v/>
      </c>
    </row>
    <row r="222" spans="13:29">
      <c r="M222" s="16"/>
      <c r="N222" s="16"/>
      <c r="Q222" s="16"/>
      <c r="R222" s="59" t="str">
        <f t="shared" si="15"/>
        <v/>
      </c>
      <c r="S222" s="19" t="str">
        <f t="shared" si="16"/>
        <v/>
      </c>
      <c r="V222" s="16"/>
      <c r="W222" s="16"/>
      <c r="Z222" s="16"/>
      <c r="AA222" s="59" t="str">
        <f t="shared" si="17"/>
        <v/>
      </c>
      <c r="AB222" s="64" t="str">
        <f t="shared" si="18"/>
        <v/>
      </c>
      <c r="AC222" s="19" t="str">
        <f t="shared" si="19"/>
        <v/>
      </c>
    </row>
    <row r="223" spans="13:29">
      <c r="M223" s="16"/>
      <c r="N223" s="16"/>
      <c r="Q223" s="16"/>
      <c r="R223" s="59" t="str">
        <f t="shared" si="15"/>
        <v/>
      </c>
      <c r="S223" s="19" t="str">
        <f t="shared" si="16"/>
        <v/>
      </c>
      <c r="V223" s="16"/>
      <c r="W223" s="16"/>
      <c r="Z223" s="16"/>
      <c r="AA223" s="59" t="str">
        <f t="shared" si="17"/>
        <v/>
      </c>
      <c r="AB223" s="64" t="str">
        <f t="shared" si="18"/>
        <v/>
      </c>
      <c r="AC223" s="19" t="str">
        <f t="shared" si="19"/>
        <v/>
      </c>
    </row>
    <row r="224" spans="13:29">
      <c r="M224" s="16"/>
      <c r="N224" s="16"/>
      <c r="Q224" s="16"/>
      <c r="R224" s="59" t="str">
        <f t="shared" si="15"/>
        <v/>
      </c>
      <c r="S224" s="19" t="str">
        <f t="shared" si="16"/>
        <v/>
      </c>
      <c r="V224" s="16"/>
      <c r="W224" s="16"/>
      <c r="Z224" s="16"/>
      <c r="AA224" s="59" t="str">
        <f t="shared" si="17"/>
        <v/>
      </c>
      <c r="AB224" s="64" t="str">
        <f t="shared" si="18"/>
        <v/>
      </c>
      <c r="AC224" s="19" t="str">
        <f t="shared" si="19"/>
        <v/>
      </c>
    </row>
    <row r="225" spans="13:29">
      <c r="M225" s="16"/>
      <c r="N225" s="16"/>
      <c r="Q225" s="16"/>
      <c r="R225" s="59" t="str">
        <f t="shared" si="15"/>
        <v/>
      </c>
      <c r="S225" s="19" t="str">
        <f t="shared" si="16"/>
        <v/>
      </c>
      <c r="V225" s="16"/>
      <c r="W225" s="16"/>
      <c r="Z225" s="16"/>
      <c r="AA225" s="59" t="str">
        <f t="shared" si="17"/>
        <v/>
      </c>
      <c r="AB225" s="64" t="str">
        <f t="shared" si="18"/>
        <v/>
      </c>
      <c r="AC225" s="19" t="str">
        <f t="shared" si="19"/>
        <v/>
      </c>
    </row>
    <row r="226" spans="13:29">
      <c r="M226" s="16"/>
      <c r="N226" s="16"/>
      <c r="Q226" s="16"/>
      <c r="R226" s="59" t="str">
        <f t="shared" si="15"/>
        <v/>
      </c>
      <c r="S226" s="19" t="str">
        <f t="shared" si="16"/>
        <v/>
      </c>
      <c r="V226" s="16"/>
      <c r="W226" s="16"/>
      <c r="Z226" s="16"/>
      <c r="AA226" s="59" t="str">
        <f t="shared" si="17"/>
        <v/>
      </c>
      <c r="AB226" s="64" t="str">
        <f t="shared" si="18"/>
        <v/>
      </c>
      <c r="AC226" s="19" t="str">
        <f t="shared" si="19"/>
        <v/>
      </c>
    </row>
    <row r="227" spans="13:29">
      <c r="M227" s="16"/>
      <c r="N227" s="16"/>
      <c r="Q227" s="16"/>
      <c r="R227" s="59" t="str">
        <f t="shared" si="15"/>
        <v/>
      </c>
      <c r="S227" s="19" t="str">
        <f t="shared" si="16"/>
        <v/>
      </c>
      <c r="V227" s="16"/>
      <c r="W227" s="16"/>
      <c r="Z227" s="16"/>
      <c r="AA227" s="59" t="str">
        <f t="shared" si="17"/>
        <v/>
      </c>
      <c r="AB227" s="64" t="str">
        <f t="shared" si="18"/>
        <v/>
      </c>
      <c r="AC227" s="19" t="str">
        <f t="shared" si="19"/>
        <v/>
      </c>
    </row>
    <row r="228" spans="13:29">
      <c r="M228" s="16"/>
      <c r="N228" s="16"/>
      <c r="Q228" s="16"/>
      <c r="R228" s="59" t="str">
        <f t="shared" si="15"/>
        <v/>
      </c>
      <c r="S228" s="19" t="str">
        <f t="shared" si="16"/>
        <v/>
      </c>
      <c r="V228" s="16"/>
      <c r="W228" s="16"/>
      <c r="Z228" s="16"/>
      <c r="AA228" s="59" t="str">
        <f t="shared" si="17"/>
        <v/>
      </c>
      <c r="AB228" s="64" t="str">
        <f t="shared" si="18"/>
        <v/>
      </c>
      <c r="AC228" s="19" t="str">
        <f t="shared" si="19"/>
        <v/>
      </c>
    </row>
    <row r="229" spans="13:29">
      <c r="M229" s="16"/>
      <c r="N229" s="16"/>
      <c r="Q229" s="16"/>
      <c r="R229" s="59" t="str">
        <f t="shared" si="15"/>
        <v/>
      </c>
      <c r="S229" s="19" t="str">
        <f t="shared" si="16"/>
        <v/>
      </c>
      <c r="V229" s="16"/>
      <c r="W229" s="16"/>
      <c r="Z229" s="16"/>
      <c r="AA229" s="59" t="str">
        <f t="shared" si="17"/>
        <v/>
      </c>
      <c r="AB229" s="64" t="str">
        <f t="shared" si="18"/>
        <v/>
      </c>
      <c r="AC229" s="19" t="str">
        <f t="shared" si="19"/>
        <v/>
      </c>
    </row>
    <row r="230" spans="13:29">
      <c r="M230" s="16"/>
      <c r="N230" s="16"/>
      <c r="Q230" s="16"/>
      <c r="R230" s="59" t="str">
        <f t="shared" si="15"/>
        <v/>
      </c>
      <c r="S230" s="19" t="str">
        <f t="shared" si="16"/>
        <v/>
      </c>
      <c r="V230" s="16"/>
      <c r="W230" s="16"/>
      <c r="Z230" s="16"/>
      <c r="AA230" s="59" t="str">
        <f t="shared" si="17"/>
        <v/>
      </c>
      <c r="AB230" s="64" t="str">
        <f t="shared" si="18"/>
        <v/>
      </c>
      <c r="AC230" s="19" t="str">
        <f t="shared" si="19"/>
        <v/>
      </c>
    </row>
    <row r="231" spans="13:29">
      <c r="M231" s="16"/>
      <c r="N231" s="16"/>
      <c r="Q231" s="16"/>
      <c r="R231" s="59" t="str">
        <f t="shared" si="15"/>
        <v/>
      </c>
      <c r="S231" s="19" t="str">
        <f t="shared" si="16"/>
        <v/>
      </c>
      <c r="V231" s="16"/>
      <c r="W231" s="16"/>
      <c r="Z231" s="16"/>
      <c r="AA231" s="59" t="str">
        <f t="shared" si="17"/>
        <v/>
      </c>
      <c r="AB231" s="64" t="str">
        <f t="shared" si="18"/>
        <v/>
      </c>
      <c r="AC231" s="19" t="str">
        <f t="shared" si="19"/>
        <v/>
      </c>
    </row>
    <row r="232" spans="13:29">
      <c r="M232" s="16"/>
      <c r="N232" s="16"/>
      <c r="Q232" s="16"/>
      <c r="R232" s="59" t="str">
        <f t="shared" si="15"/>
        <v/>
      </c>
      <c r="S232" s="19" t="str">
        <f t="shared" si="16"/>
        <v/>
      </c>
      <c r="V232" s="16"/>
      <c r="W232" s="16"/>
      <c r="Z232" s="16"/>
      <c r="AA232" s="59" t="str">
        <f t="shared" si="17"/>
        <v/>
      </c>
      <c r="AB232" s="64" t="str">
        <f t="shared" si="18"/>
        <v/>
      </c>
      <c r="AC232" s="19" t="str">
        <f t="shared" si="19"/>
        <v/>
      </c>
    </row>
    <row r="233" spans="13:29">
      <c r="M233" s="16"/>
      <c r="N233" s="16"/>
      <c r="Q233" s="16"/>
      <c r="R233" s="59" t="str">
        <f t="shared" si="15"/>
        <v/>
      </c>
      <c r="S233" s="19" t="str">
        <f t="shared" si="16"/>
        <v/>
      </c>
      <c r="V233" s="16"/>
      <c r="W233" s="16"/>
      <c r="Z233" s="16"/>
      <c r="AA233" s="59" t="str">
        <f t="shared" si="17"/>
        <v/>
      </c>
      <c r="AB233" s="64" t="str">
        <f t="shared" si="18"/>
        <v/>
      </c>
      <c r="AC233" s="19" t="str">
        <f t="shared" si="19"/>
        <v/>
      </c>
    </row>
    <row r="234" spans="13:29">
      <c r="M234" s="16"/>
      <c r="N234" s="16"/>
      <c r="Q234" s="16"/>
      <c r="R234" s="59" t="str">
        <f t="shared" si="15"/>
        <v/>
      </c>
      <c r="S234" s="19" t="str">
        <f t="shared" si="16"/>
        <v/>
      </c>
      <c r="V234" s="16"/>
      <c r="W234" s="16"/>
      <c r="Z234" s="16"/>
      <c r="AA234" s="59" t="str">
        <f t="shared" si="17"/>
        <v/>
      </c>
      <c r="AB234" s="64" t="str">
        <f t="shared" si="18"/>
        <v/>
      </c>
      <c r="AC234" s="19" t="str">
        <f t="shared" si="19"/>
        <v/>
      </c>
    </row>
    <row r="235" spans="13:29">
      <c r="M235" s="16"/>
      <c r="N235" s="16"/>
      <c r="Q235" s="16"/>
      <c r="R235" s="59" t="str">
        <f t="shared" si="15"/>
        <v/>
      </c>
      <c r="S235" s="19" t="str">
        <f t="shared" si="16"/>
        <v/>
      </c>
      <c r="V235" s="16"/>
      <c r="W235" s="16"/>
      <c r="Z235" s="16"/>
      <c r="AA235" s="59" t="str">
        <f t="shared" si="17"/>
        <v/>
      </c>
      <c r="AB235" s="64" t="str">
        <f t="shared" si="18"/>
        <v/>
      </c>
      <c r="AC235" s="19" t="str">
        <f t="shared" si="19"/>
        <v/>
      </c>
    </row>
    <row r="236" spans="13:29">
      <c r="M236" s="16"/>
      <c r="N236" s="16"/>
      <c r="Q236" s="16"/>
      <c r="R236" s="59" t="str">
        <f t="shared" si="15"/>
        <v/>
      </c>
      <c r="S236" s="19" t="str">
        <f t="shared" si="16"/>
        <v/>
      </c>
      <c r="V236" s="16"/>
      <c r="W236" s="16"/>
      <c r="Z236" s="16"/>
      <c r="AA236" s="59" t="str">
        <f t="shared" si="17"/>
        <v/>
      </c>
      <c r="AB236" s="64" t="str">
        <f t="shared" si="18"/>
        <v/>
      </c>
      <c r="AC236" s="19" t="str">
        <f t="shared" si="19"/>
        <v/>
      </c>
    </row>
    <row r="237" spans="13:29">
      <c r="M237" s="16"/>
      <c r="N237" s="16"/>
      <c r="Q237" s="16"/>
      <c r="R237" s="59" t="str">
        <f t="shared" si="15"/>
        <v/>
      </c>
      <c r="S237" s="19" t="str">
        <f t="shared" si="16"/>
        <v/>
      </c>
      <c r="V237" s="16"/>
      <c r="W237" s="16"/>
      <c r="Z237" s="16"/>
      <c r="AA237" s="59" t="str">
        <f t="shared" si="17"/>
        <v/>
      </c>
      <c r="AB237" s="64" t="str">
        <f t="shared" si="18"/>
        <v/>
      </c>
      <c r="AC237" s="19" t="str">
        <f t="shared" si="19"/>
        <v/>
      </c>
    </row>
    <row r="238" spans="13:29">
      <c r="M238" s="16"/>
      <c r="N238" s="16"/>
      <c r="Q238" s="16"/>
      <c r="R238" s="59" t="str">
        <f t="shared" si="15"/>
        <v/>
      </c>
      <c r="S238" s="19" t="str">
        <f t="shared" si="16"/>
        <v/>
      </c>
      <c r="V238" s="16"/>
      <c r="W238" s="16"/>
      <c r="Z238" s="16"/>
      <c r="AA238" s="59" t="str">
        <f t="shared" si="17"/>
        <v/>
      </c>
      <c r="AB238" s="64" t="str">
        <f t="shared" si="18"/>
        <v/>
      </c>
      <c r="AC238" s="19" t="str">
        <f t="shared" si="19"/>
        <v/>
      </c>
    </row>
    <row r="239" spans="13:29">
      <c r="M239" s="16"/>
      <c r="N239" s="16"/>
      <c r="Q239" s="16"/>
      <c r="R239" s="59" t="str">
        <f t="shared" si="15"/>
        <v/>
      </c>
      <c r="S239" s="19" t="str">
        <f t="shared" si="16"/>
        <v/>
      </c>
      <c r="V239" s="16"/>
      <c r="W239" s="16"/>
      <c r="Z239" s="16"/>
      <c r="AA239" s="59" t="str">
        <f t="shared" si="17"/>
        <v/>
      </c>
      <c r="AB239" s="64" t="str">
        <f t="shared" si="18"/>
        <v/>
      </c>
      <c r="AC239" s="19" t="str">
        <f t="shared" si="19"/>
        <v/>
      </c>
    </row>
    <row r="240" spans="13:29">
      <c r="M240" s="16"/>
      <c r="N240" s="16"/>
      <c r="Q240" s="16"/>
      <c r="R240" s="59" t="str">
        <f t="shared" si="15"/>
        <v/>
      </c>
      <c r="S240" s="19" t="str">
        <f t="shared" si="16"/>
        <v/>
      </c>
      <c r="V240" s="16"/>
      <c r="W240" s="16"/>
      <c r="Z240" s="16"/>
      <c r="AA240" s="59" t="str">
        <f t="shared" si="17"/>
        <v/>
      </c>
      <c r="AB240" s="64" t="str">
        <f t="shared" si="18"/>
        <v/>
      </c>
      <c r="AC240" s="19" t="str">
        <f t="shared" si="19"/>
        <v/>
      </c>
    </row>
    <row r="241" spans="13:29">
      <c r="M241" s="16"/>
      <c r="N241" s="16"/>
      <c r="Q241" s="16"/>
      <c r="R241" s="59" t="str">
        <f t="shared" si="15"/>
        <v/>
      </c>
      <c r="S241" s="19" t="str">
        <f t="shared" si="16"/>
        <v/>
      </c>
      <c r="V241" s="16"/>
      <c r="W241" s="16"/>
      <c r="Z241" s="16"/>
      <c r="AA241" s="59" t="str">
        <f t="shared" si="17"/>
        <v/>
      </c>
      <c r="AB241" s="64" t="str">
        <f t="shared" si="18"/>
        <v/>
      </c>
      <c r="AC241" s="19" t="str">
        <f t="shared" si="19"/>
        <v/>
      </c>
    </row>
    <row r="242" spans="13:29">
      <c r="M242" s="16"/>
      <c r="N242" s="16"/>
      <c r="Q242" s="16"/>
      <c r="R242" s="59" t="str">
        <f t="shared" si="15"/>
        <v/>
      </c>
      <c r="S242" s="19" t="str">
        <f t="shared" si="16"/>
        <v/>
      </c>
      <c r="V242" s="16"/>
      <c r="W242" s="16"/>
      <c r="Z242" s="16"/>
      <c r="AA242" s="59" t="str">
        <f t="shared" si="17"/>
        <v/>
      </c>
      <c r="AB242" s="64" t="str">
        <f t="shared" si="18"/>
        <v/>
      </c>
      <c r="AC242" s="19" t="str">
        <f t="shared" si="19"/>
        <v/>
      </c>
    </row>
    <row r="243" spans="13:29">
      <c r="M243" s="16"/>
      <c r="N243" s="16"/>
      <c r="Q243" s="16"/>
      <c r="R243" s="59" t="str">
        <f t="shared" si="15"/>
        <v/>
      </c>
      <c r="S243" s="19" t="str">
        <f t="shared" si="16"/>
        <v/>
      </c>
      <c r="V243" s="16"/>
      <c r="W243" s="16"/>
      <c r="Z243" s="16"/>
      <c r="AA243" s="59" t="str">
        <f t="shared" si="17"/>
        <v/>
      </c>
      <c r="AB243" s="64" t="str">
        <f t="shared" si="18"/>
        <v/>
      </c>
      <c r="AC243" s="19" t="str">
        <f t="shared" si="19"/>
        <v/>
      </c>
    </row>
    <row r="244" spans="13:29">
      <c r="M244" s="16"/>
      <c r="N244" s="16"/>
      <c r="Q244" s="16"/>
      <c r="R244" s="59" t="str">
        <f t="shared" si="15"/>
        <v/>
      </c>
      <c r="S244" s="19" t="str">
        <f t="shared" si="16"/>
        <v/>
      </c>
      <c r="V244" s="16"/>
      <c r="W244" s="16"/>
      <c r="Z244" s="16"/>
      <c r="AA244" s="59" t="str">
        <f t="shared" si="17"/>
        <v/>
      </c>
      <c r="AB244" s="64" t="str">
        <f t="shared" si="18"/>
        <v/>
      </c>
      <c r="AC244" s="19" t="str">
        <f t="shared" si="19"/>
        <v/>
      </c>
    </row>
    <row r="245" spans="13:29">
      <c r="M245" s="16"/>
      <c r="N245" s="16"/>
      <c r="Q245" s="16"/>
      <c r="R245" s="59" t="str">
        <f t="shared" si="15"/>
        <v/>
      </c>
      <c r="S245" s="19" t="str">
        <f t="shared" si="16"/>
        <v/>
      </c>
      <c r="V245" s="16"/>
      <c r="W245" s="16"/>
      <c r="Z245" s="16"/>
      <c r="AA245" s="59" t="str">
        <f t="shared" si="17"/>
        <v/>
      </c>
      <c r="AB245" s="64" t="str">
        <f t="shared" si="18"/>
        <v/>
      </c>
      <c r="AC245" s="19" t="str">
        <f t="shared" si="19"/>
        <v/>
      </c>
    </row>
    <row r="246" spans="13:29">
      <c r="M246" s="16"/>
      <c r="N246" s="16"/>
      <c r="Q246" s="16"/>
      <c r="R246" s="59" t="str">
        <f t="shared" si="15"/>
        <v/>
      </c>
      <c r="S246" s="19" t="str">
        <f t="shared" si="16"/>
        <v/>
      </c>
      <c r="V246" s="16"/>
      <c r="W246" s="16"/>
      <c r="Z246" s="16"/>
      <c r="AA246" s="59" t="str">
        <f t="shared" si="17"/>
        <v/>
      </c>
      <c r="AB246" s="64" t="str">
        <f t="shared" si="18"/>
        <v/>
      </c>
      <c r="AC246" s="19" t="str">
        <f t="shared" si="19"/>
        <v/>
      </c>
    </row>
    <row r="247" spans="13:29">
      <c r="M247" s="16"/>
      <c r="N247" s="16"/>
      <c r="Q247" s="16"/>
      <c r="R247" s="59" t="str">
        <f t="shared" si="15"/>
        <v/>
      </c>
      <c r="S247" s="19" t="str">
        <f t="shared" si="16"/>
        <v/>
      </c>
      <c r="V247" s="16"/>
      <c r="W247" s="16"/>
      <c r="Z247" s="16"/>
      <c r="AA247" s="59" t="str">
        <f t="shared" si="17"/>
        <v/>
      </c>
      <c r="AB247" s="64" t="str">
        <f t="shared" si="18"/>
        <v/>
      </c>
      <c r="AC247" s="19" t="str">
        <f t="shared" si="19"/>
        <v/>
      </c>
    </row>
    <row r="248" spans="13:29">
      <c r="M248" s="16"/>
      <c r="N248" s="16"/>
      <c r="Q248" s="16"/>
      <c r="R248" s="59" t="str">
        <f t="shared" si="15"/>
        <v/>
      </c>
      <c r="S248" s="19" t="str">
        <f t="shared" si="16"/>
        <v/>
      </c>
      <c r="V248" s="16"/>
      <c r="W248" s="16"/>
      <c r="Z248" s="16"/>
      <c r="AA248" s="59" t="str">
        <f t="shared" si="17"/>
        <v/>
      </c>
      <c r="AB248" s="64" t="str">
        <f t="shared" si="18"/>
        <v/>
      </c>
      <c r="AC248" s="19" t="str">
        <f t="shared" si="19"/>
        <v/>
      </c>
    </row>
    <row r="249" spans="13:29">
      <c r="M249" s="16"/>
      <c r="N249" s="16"/>
      <c r="Q249" s="16"/>
      <c r="R249" s="59" t="str">
        <f t="shared" si="15"/>
        <v/>
      </c>
      <c r="S249" s="19" t="str">
        <f t="shared" si="16"/>
        <v/>
      </c>
      <c r="V249" s="16"/>
      <c r="W249" s="16"/>
      <c r="Z249" s="16"/>
      <c r="AA249" s="59" t="str">
        <f t="shared" si="17"/>
        <v/>
      </c>
      <c r="AB249" s="64" t="str">
        <f t="shared" si="18"/>
        <v/>
      </c>
      <c r="AC249" s="19" t="str">
        <f t="shared" si="19"/>
        <v/>
      </c>
    </row>
    <row r="250" spans="13:29">
      <c r="M250" s="16"/>
      <c r="N250" s="16"/>
      <c r="Q250" s="16"/>
      <c r="R250" s="59" t="str">
        <f t="shared" si="15"/>
        <v/>
      </c>
      <c r="S250" s="19" t="str">
        <f t="shared" si="16"/>
        <v/>
      </c>
      <c r="V250" s="16"/>
      <c r="W250" s="16"/>
      <c r="Z250" s="16"/>
      <c r="AA250" s="59" t="str">
        <f t="shared" si="17"/>
        <v/>
      </c>
      <c r="AB250" s="64" t="str">
        <f t="shared" si="18"/>
        <v/>
      </c>
      <c r="AC250" s="19" t="str">
        <f t="shared" si="19"/>
        <v/>
      </c>
    </row>
    <row r="251" spans="13:29">
      <c r="M251" s="16"/>
      <c r="N251" s="16"/>
      <c r="Q251" s="16"/>
      <c r="R251" s="59" t="str">
        <f t="shared" si="15"/>
        <v/>
      </c>
      <c r="S251" s="19" t="str">
        <f t="shared" si="16"/>
        <v/>
      </c>
      <c r="V251" s="16"/>
      <c r="W251" s="16"/>
      <c r="Z251" s="16"/>
      <c r="AA251" s="59" t="str">
        <f t="shared" si="17"/>
        <v/>
      </c>
      <c r="AB251" s="64" t="str">
        <f t="shared" si="18"/>
        <v/>
      </c>
      <c r="AC251" s="19" t="str">
        <f t="shared" si="19"/>
        <v/>
      </c>
    </row>
    <row r="252" spans="13:29">
      <c r="M252" s="16"/>
      <c r="N252" s="16"/>
      <c r="Q252" s="16"/>
      <c r="R252" s="59" t="str">
        <f t="shared" si="15"/>
        <v/>
      </c>
      <c r="S252" s="19" t="str">
        <f t="shared" si="16"/>
        <v/>
      </c>
      <c r="V252" s="16"/>
      <c r="W252" s="16"/>
      <c r="Z252" s="16"/>
      <c r="AA252" s="59" t="str">
        <f t="shared" si="17"/>
        <v/>
      </c>
      <c r="AB252" s="64" t="str">
        <f t="shared" si="18"/>
        <v/>
      </c>
      <c r="AC252" s="19" t="str">
        <f t="shared" si="19"/>
        <v/>
      </c>
    </row>
    <row r="253" spans="13:29">
      <c r="M253" s="16"/>
      <c r="N253" s="16"/>
      <c r="Q253" s="16"/>
      <c r="R253" s="59" t="str">
        <f t="shared" si="15"/>
        <v/>
      </c>
      <c r="S253" s="19" t="str">
        <f t="shared" si="16"/>
        <v/>
      </c>
      <c r="V253" s="16"/>
      <c r="W253" s="16"/>
      <c r="Z253" s="16"/>
      <c r="AA253" s="59" t="str">
        <f t="shared" si="17"/>
        <v/>
      </c>
      <c r="AB253" s="64" t="str">
        <f t="shared" si="18"/>
        <v/>
      </c>
      <c r="AC253" s="19" t="str">
        <f t="shared" si="19"/>
        <v/>
      </c>
    </row>
    <row r="254" spans="13:29">
      <c r="M254" s="16"/>
      <c r="N254" s="16"/>
      <c r="Q254" s="16"/>
      <c r="R254" s="59" t="str">
        <f t="shared" si="15"/>
        <v/>
      </c>
      <c r="S254" s="19" t="str">
        <f t="shared" si="16"/>
        <v/>
      </c>
      <c r="V254" s="16"/>
      <c r="W254" s="16"/>
      <c r="Z254" s="16"/>
      <c r="AA254" s="59" t="str">
        <f t="shared" si="17"/>
        <v/>
      </c>
      <c r="AB254" s="64" t="str">
        <f t="shared" si="18"/>
        <v/>
      </c>
      <c r="AC254" s="19" t="str">
        <f t="shared" si="19"/>
        <v/>
      </c>
    </row>
    <row r="255" spans="13:29">
      <c r="M255" s="16"/>
      <c r="N255" s="16"/>
      <c r="Q255" s="16"/>
      <c r="R255" s="59" t="str">
        <f t="shared" si="15"/>
        <v/>
      </c>
      <c r="S255" s="19" t="str">
        <f t="shared" si="16"/>
        <v/>
      </c>
      <c r="V255" s="16"/>
      <c r="W255" s="16"/>
      <c r="Z255" s="16"/>
      <c r="AA255" s="59" t="str">
        <f t="shared" si="17"/>
        <v/>
      </c>
      <c r="AB255" s="64" t="str">
        <f t="shared" si="18"/>
        <v/>
      </c>
      <c r="AC255" s="19" t="str">
        <f t="shared" si="19"/>
        <v/>
      </c>
    </row>
    <row r="256" spans="13:29">
      <c r="M256" s="16"/>
      <c r="N256" s="16"/>
      <c r="Q256" s="16"/>
      <c r="R256" s="59" t="str">
        <f t="shared" si="15"/>
        <v/>
      </c>
      <c r="S256" s="19" t="str">
        <f t="shared" si="16"/>
        <v/>
      </c>
      <c r="V256" s="16"/>
      <c r="W256" s="16"/>
      <c r="Z256" s="16"/>
      <c r="AA256" s="59" t="str">
        <f t="shared" si="17"/>
        <v/>
      </c>
      <c r="AB256" s="64" t="str">
        <f t="shared" si="18"/>
        <v/>
      </c>
      <c r="AC256" s="19" t="str">
        <f t="shared" si="19"/>
        <v/>
      </c>
    </row>
    <row r="257" spans="13:29">
      <c r="M257" s="16"/>
      <c r="N257" s="16"/>
      <c r="Q257" s="16"/>
      <c r="R257" s="59" t="str">
        <f t="shared" si="15"/>
        <v/>
      </c>
      <c r="S257" s="19" t="str">
        <f t="shared" si="16"/>
        <v/>
      </c>
      <c r="V257" s="16"/>
      <c r="W257" s="16"/>
      <c r="Z257" s="16"/>
      <c r="AA257" s="59" t="str">
        <f t="shared" si="17"/>
        <v/>
      </c>
      <c r="AB257" s="64" t="str">
        <f t="shared" si="18"/>
        <v/>
      </c>
      <c r="AC257" s="19" t="str">
        <f t="shared" si="19"/>
        <v/>
      </c>
    </row>
    <row r="258" spans="13:29">
      <c r="M258" s="16"/>
      <c r="N258" s="16"/>
      <c r="Q258" s="16"/>
      <c r="R258" s="59" t="str">
        <f t="shared" si="15"/>
        <v/>
      </c>
      <c r="S258" s="19" t="str">
        <f t="shared" si="16"/>
        <v/>
      </c>
      <c r="V258" s="16"/>
      <c r="W258" s="16"/>
      <c r="Z258" s="16"/>
      <c r="AA258" s="59" t="str">
        <f t="shared" si="17"/>
        <v/>
      </c>
      <c r="AB258" s="64" t="str">
        <f t="shared" si="18"/>
        <v/>
      </c>
      <c r="AC258" s="19" t="str">
        <f t="shared" si="19"/>
        <v/>
      </c>
    </row>
    <row r="259" spans="13:29">
      <c r="M259" s="16"/>
      <c r="N259" s="16"/>
      <c r="Q259" s="16"/>
      <c r="R259" s="59" t="str">
        <f t="shared" ref="R259:R322" si="20">IF(AND(K259="Accepted",N259=""),"Enter date 1st dose administered",IF(AND(K259="Previously vaccinated at another facility",N259=""),"Enter date 1st dose administered",IF(AND(K259="Refused",L259=""),"Enter reason for refusal",IF(N259&lt;&gt;"","YES",IF(K259="Refused","NO",IF(AND($J259&lt;&gt;"",K259=""),"Enter Vaccination Status",IF(K259="Unknown","Unknown","")))))))</f>
        <v/>
      </c>
      <c r="S259" s="19" t="str">
        <f t="shared" ref="S259:S322" si="21">IF(N259="","",IF(J259="Pfizer-BioNTech",N259+21,IF(J259="Moderna",N259+28,IF(J259="Janssen/Johnson &amp; Johnson","N/A",""))))</f>
        <v/>
      </c>
      <c r="V259" s="16"/>
      <c r="W259" s="16"/>
      <c r="Z259" s="16"/>
      <c r="AA259" s="59" t="str">
        <f t="shared" ref="AA259:AA322" si="22">IF($J259="Janssen/Johnson &amp; Johnson","N/A",IF(AND(T259="Accepted",W259=""),"Enter date 2nd dose administered",IF(AND(T259="Previously vaccinated at another facility",W259=""),"Enter date 2nd dose administered",IF(R259="NO","NO",IF(AND(T259="Refused",U259=""),"Enter reason for refusal",IF(W259&lt;&gt;"","YES",IF(T259="Refused","NO",IF(AND(R259="YES",T259=""),"NO",IF(T259="Unknown","Unknown","")))))))))</f>
        <v/>
      </c>
      <c r="AB259" s="64" t="str">
        <f t="shared" ref="AB259:AB322" si="23">IF(OR(Z259="YES",Q259="YES"),"YES",IF(AC259="","","NO"))</f>
        <v/>
      </c>
      <c r="AC259" s="19" t="str">
        <f t="shared" ref="AC259:AC322" si="24">IF(OR(AA259="YES",AA259="Enter date 2nd dose administered"),"YES",IF(AND(J259="Janssen/Johnson &amp; Johnson",R259="YES"),"YES",IF(OR(L259="Medical Contraindication",U259="Medical Contraindication"),"Medical Contraindication",IF(AND(R259="YES",T259=""),"NEEDS 2ND DOSE",IF(AND(R259="Enter date 1st dose administered",T259=""),"NEEDS 2ND DOSE",IF(AND(R259="YES",U259="Offered and Declined"),"Refused 2nd Dose",IF(OR(R259="NO",R259="Enter reason for refusal"),"NO",IF(OR(R259="Unknown",AA259="Unknown"),"Unknown",""))))))))</f>
        <v/>
      </c>
    </row>
    <row r="260" spans="13:29">
      <c r="M260" s="16"/>
      <c r="N260" s="16"/>
      <c r="Q260" s="16"/>
      <c r="R260" s="59" t="str">
        <f t="shared" si="20"/>
        <v/>
      </c>
      <c r="S260" s="19" t="str">
        <f t="shared" si="21"/>
        <v/>
      </c>
      <c r="V260" s="16"/>
      <c r="W260" s="16"/>
      <c r="Z260" s="16"/>
      <c r="AA260" s="59" t="str">
        <f t="shared" si="22"/>
        <v/>
      </c>
      <c r="AB260" s="64" t="str">
        <f t="shared" si="23"/>
        <v/>
      </c>
      <c r="AC260" s="19" t="str">
        <f t="shared" si="24"/>
        <v/>
      </c>
    </row>
    <row r="261" spans="13:29">
      <c r="M261" s="16"/>
      <c r="N261" s="16"/>
      <c r="Q261" s="16"/>
      <c r="R261" s="59" t="str">
        <f t="shared" si="20"/>
        <v/>
      </c>
      <c r="S261" s="19" t="str">
        <f t="shared" si="21"/>
        <v/>
      </c>
      <c r="V261" s="16"/>
      <c r="W261" s="16"/>
      <c r="Z261" s="16"/>
      <c r="AA261" s="59" t="str">
        <f t="shared" si="22"/>
        <v/>
      </c>
      <c r="AB261" s="64" t="str">
        <f t="shared" si="23"/>
        <v/>
      </c>
      <c r="AC261" s="19" t="str">
        <f t="shared" si="24"/>
        <v/>
      </c>
    </row>
    <row r="262" spans="13:29">
      <c r="M262" s="16"/>
      <c r="N262" s="16"/>
      <c r="Q262" s="16"/>
      <c r="R262" s="59" t="str">
        <f t="shared" si="20"/>
        <v/>
      </c>
      <c r="S262" s="19" t="str">
        <f t="shared" si="21"/>
        <v/>
      </c>
      <c r="V262" s="16"/>
      <c r="W262" s="16"/>
      <c r="Z262" s="16"/>
      <c r="AA262" s="59" t="str">
        <f t="shared" si="22"/>
        <v/>
      </c>
      <c r="AB262" s="64" t="str">
        <f t="shared" si="23"/>
        <v/>
      </c>
      <c r="AC262" s="19" t="str">
        <f t="shared" si="24"/>
        <v/>
      </c>
    </row>
    <row r="263" spans="13:29">
      <c r="M263" s="16"/>
      <c r="N263" s="16"/>
      <c r="Q263" s="16"/>
      <c r="R263" s="59" t="str">
        <f t="shared" si="20"/>
        <v/>
      </c>
      <c r="S263" s="19" t="str">
        <f t="shared" si="21"/>
        <v/>
      </c>
      <c r="V263" s="16"/>
      <c r="W263" s="16"/>
      <c r="Z263" s="16"/>
      <c r="AA263" s="59" t="str">
        <f t="shared" si="22"/>
        <v/>
      </c>
      <c r="AB263" s="64" t="str">
        <f t="shared" si="23"/>
        <v/>
      </c>
      <c r="AC263" s="19" t="str">
        <f t="shared" si="24"/>
        <v/>
      </c>
    </row>
    <row r="264" spans="13:29">
      <c r="M264" s="16"/>
      <c r="N264" s="16"/>
      <c r="Q264" s="16"/>
      <c r="R264" s="59" t="str">
        <f t="shared" si="20"/>
        <v/>
      </c>
      <c r="S264" s="19" t="str">
        <f t="shared" si="21"/>
        <v/>
      </c>
      <c r="V264" s="16"/>
      <c r="W264" s="16"/>
      <c r="Z264" s="16"/>
      <c r="AA264" s="59" t="str">
        <f t="shared" si="22"/>
        <v/>
      </c>
      <c r="AB264" s="64" t="str">
        <f t="shared" si="23"/>
        <v/>
      </c>
      <c r="AC264" s="19" t="str">
        <f t="shared" si="24"/>
        <v/>
      </c>
    </row>
    <row r="265" spans="13:29">
      <c r="M265" s="16"/>
      <c r="N265" s="16"/>
      <c r="Q265" s="16"/>
      <c r="R265" s="59" t="str">
        <f t="shared" si="20"/>
        <v/>
      </c>
      <c r="S265" s="19" t="str">
        <f t="shared" si="21"/>
        <v/>
      </c>
      <c r="V265" s="16"/>
      <c r="W265" s="16"/>
      <c r="Z265" s="16"/>
      <c r="AA265" s="59" t="str">
        <f t="shared" si="22"/>
        <v/>
      </c>
      <c r="AB265" s="64" t="str">
        <f t="shared" si="23"/>
        <v/>
      </c>
      <c r="AC265" s="19" t="str">
        <f t="shared" si="24"/>
        <v/>
      </c>
    </row>
    <row r="266" spans="13:29">
      <c r="M266" s="16"/>
      <c r="N266" s="16"/>
      <c r="Q266" s="16"/>
      <c r="R266" s="59" t="str">
        <f t="shared" si="20"/>
        <v/>
      </c>
      <c r="S266" s="19" t="str">
        <f t="shared" si="21"/>
        <v/>
      </c>
      <c r="V266" s="16"/>
      <c r="W266" s="16"/>
      <c r="Z266" s="16"/>
      <c r="AA266" s="59" t="str">
        <f t="shared" si="22"/>
        <v/>
      </c>
      <c r="AB266" s="64" t="str">
        <f t="shared" si="23"/>
        <v/>
      </c>
      <c r="AC266" s="19" t="str">
        <f t="shared" si="24"/>
        <v/>
      </c>
    </row>
    <row r="267" spans="13:29">
      <c r="M267" s="16"/>
      <c r="N267" s="16"/>
      <c r="Q267" s="16"/>
      <c r="R267" s="59" t="str">
        <f t="shared" si="20"/>
        <v/>
      </c>
      <c r="S267" s="19" t="str">
        <f t="shared" si="21"/>
        <v/>
      </c>
      <c r="V267" s="16"/>
      <c r="W267" s="16"/>
      <c r="Z267" s="16"/>
      <c r="AA267" s="59" t="str">
        <f t="shared" si="22"/>
        <v/>
      </c>
      <c r="AB267" s="64" t="str">
        <f t="shared" si="23"/>
        <v/>
      </c>
      <c r="AC267" s="19" t="str">
        <f t="shared" si="24"/>
        <v/>
      </c>
    </row>
    <row r="268" spans="13:29">
      <c r="M268" s="16"/>
      <c r="N268" s="16"/>
      <c r="Q268" s="16"/>
      <c r="R268" s="59" t="str">
        <f t="shared" si="20"/>
        <v/>
      </c>
      <c r="S268" s="19" t="str">
        <f t="shared" si="21"/>
        <v/>
      </c>
      <c r="V268" s="16"/>
      <c r="W268" s="16"/>
      <c r="Z268" s="16"/>
      <c r="AA268" s="59" t="str">
        <f t="shared" si="22"/>
        <v/>
      </c>
      <c r="AB268" s="64" t="str">
        <f t="shared" si="23"/>
        <v/>
      </c>
      <c r="AC268" s="19" t="str">
        <f t="shared" si="24"/>
        <v/>
      </c>
    </row>
    <row r="269" spans="13:29">
      <c r="M269" s="16"/>
      <c r="N269" s="16"/>
      <c r="Q269" s="16"/>
      <c r="R269" s="59" t="str">
        <f t="shared" si="20"/>
        <v/>
      </c>
      <c r="S269" s="19" t="str">
        <f t="shared" si="21"/>
        <v/>
      </c>
      <c r="V269" s="16"/>
      <c r="W269" s="16"/>
      <c r="Z269" s="16"/>
      <c r="AA269" s="59" t="str">
        <f t="shared" si="22"/>
        <v/>
      </c>
      <c r="AB269" s="64" t="str">
        <f t="shared" si="23"/>
        <v/>
      </c>
      <c r="AC269" s="19" t="str">
        <f t="shared" si="24"/>
        <v/>
      </c>
    </row>
    <row r="270" spans="13:29">
      <c r="M270" s="16"/>
      <c r="N270" s="16"/>
      <c r="Q270" s="16"/>
      <c r="R270" s="59" t="str">
        <f t="shared" si="20"/>
        <v/>
      </c>
      <c r="S270" s="19" t="str">
        <f t="shared" si="21"/>
        <v/>
      </c>
      <c r="V270" s="16"/>
      <c r="W270" s="16"/>
      <c r="Z270" s="16"/>
      <c r="AA270" s="59" t="str">
        <f t="shared" si="22"/>
        <v/>
      </c>
      <c r="AB270" s="64" t="str">
        <f t="shared" si="23"/>
        <v/>
      </c>
      <c r="AC270" s="19" t="str">
        <f t="shared" si="24"/>
        <v/>
      </c>
    </row>
    <row r="271" spans="13:29">
      <c r="M271" s="16"/>
      <c r="N271" s="16"/>
      <c r="Q271" s="16"/>
      <c r="R271" s="59" t="str">
        <f t="shared" si="20"/>
        <v/>
      </c>
      <c r="S271" s="19" t="str">
        <f t="shared" si="21"/>
        <v/>
      </c>
      <c r="V271" s="16"/>
      <c r="W271" s="16"/>
      <c r="Z271" s="16"/>
      <c r="AA271" s="59" t="str">
        <f t="shared" si="22"/>
        <v/>
      </c>
      <c r="AB271" s="64" t="str">
        <f t="shared" si="23"/>
        <v/>
      </c>
      <c r="AC271" s="19" t="str">
        <f t="shared" si="24"/>
        <v/>
      </c>
    </row>
    <row r="272" spans="13:29">
      <c r="M272" s="16"/>
      <c r="N272" s="16"/>
      <c r="Q272" s="16"/>
      <c r="R272" s="59" t="str">
        <f t="shared" si="20"/>
        <v/>
      </c>
      <c r="S272" s="19" t="str">
        <f t="shared" si="21"/>
        <v/>
      </c>
      <c r="V272" s="16"/>
      <c r="W272" s="16"/>
      <c r="Z272" s="16"/>
      <c r="AA272" s="59" t="str">
        <f t="shared" si="22"/>
        <v/>
      </c>
      <c r="AB272" s="64" t="str">
        <f t="shared" si="23"/>
        <v/>
      </c>
      <c r="AC272" s="19" t="str">
        <f t="shared" si="24"/>
        <v/>
      </c>
    </row>
    <row r="273" spans="13:29">
      <c r="M273" s="16"/>
      <c r="N273" s="16"/>
      <c r="Q273" s="16"/>
      <c r="R273" s="59" t="str">
        <f t="shared" si="20"/>
        <v/>
      </c>
      <c r="S273" s="19" t="str">
        <f t="shared" si="21"/>
        <v/>
      </c>
      <c r="V273" s="16"/>
      <c r="W273" s="16"/>
      <c r="Z273" s="16"/>
      <c r="AA273" s="59" t="str">
        <f t="shared" si="22"/>
        <v/>
      </c>
      <c r="AB273" s="64" t="str">
        <f t="shared" si="23"/>
        <v/>
      </c>
      <c r="AC273" s="19" t="str">
        <f t="shared" si="24"/>
        <v/>
      </c>
    </row>
    <row r="274" spans="13:29">
      <c r="M274" s="16"/>
      <c r="N274" s="16"/>
      <c r="Q274" s="16"/>
      <c r="R274" s="59" t="str">
        <f t="shared" si="20"/>
        <v/>
      </c>
      <c r="S274" s="19" t="str">
        <f t="shared" si="21"/>
        <v/>
      </c>
      <c r="V274" s="16"/>
      <c r="W274" s="16"/>
      <c r="Z274" s="16"/>
      <c r="AA274" s="59" t="str">
        <f t="shared" si="22"/>
        <v/>
      </c>
      <c r="AB274" s="64" t="str">
        <f t="shared" si="23"/>
        <v/>
      </c>
      <c r="AC274" s="19" t="str">
        <f t="shared" si="24"/>
        <v/>
      </c>
    </row>
    <row r="275" spans="13:29">
      <c r="M275" s="16"/>
      <c r="N275" s="16"/>
      <c r="Q275" s="16"/>
      <c r="R275" s="59" t="str">
        <f t="shared" si="20"/>
        <v/>
      </c>
      <c r="S275" s="19" t="str">
        <f t="shared" si="21"/>
        <v/>
      </c>
      <c r="V275" s="16"/>
      <c r="W275" s="16"/>
      <c r="Z275" s="16"/>
      <c r="AA275" s="59" t="str">
        <f t="shared" si="22"/>
        <v/>
      </c>
      <c r="AB275" s="64" t="str">
        <f t="shared" si="23"/>
        <v/>
      </c>
      <c r="AC275" s="19" t="str">
        <f t="shared" si="24"/>
        <v/>
      </c>
    </row>
    <row r="276" spans="13:29">
      <c r="M276" s="16"/>
      <c r="N276" s="16"/>
      <c r="Q276" s="16"/>
      <c r="R276" s="59" t="str">
        <f t="shared" si="20"/>
        <v/>
      </c>
      <c r="S276" s="19" t="str">
        <f t="shared" si="21"/>
        <v/>
      </c>
      <c r="V276" s="16"/>
      <c r="W276" s="16"/>
      <c r="Z276" s="16"/>
      <c r="AA276" s="59" t="str">
        <f t="shared" si="22"/>
        <v/>
      </c>
      <c r="AB276" s="64" t="str">
        <f t="shared" si="23"/>
        <v/>
      </c>
      <c r="AC276" s="19" t="str">
        <f t="shared" si="24"/>
        <v/>
      </c>
    </row>
    <row r="277" spans="13:29">
      <c r="M277" s="16"/>
      <c r="N277" s="16"/>
      <c r="Q277" s="16"/>
      <c r="R277" s="59" t="str">
        <f t="shared" si="20"/>
        <v/>
      </c>
      <c r="S277" s="19" t="str">
        <f t="shared" si="21"/>
        <v/>
      </c>
      <c r="V277" s="16"/>
      <c r="W277" s="16"/>
      <c r="Z277" s="16"/>
      <c r="AA277" s="59" t="str">
        <f t="shared" si="22"/>
        <v/>
      </c>
      <c r="AB277" s="64" t="str">
        <f t="shared" si="23"/>
        <v/>
      </c>
      <c r="AC277" s="19" t="str">
        <f t="shared" si="24"/>
        <v/>
      </c>
    </row>
    <row r="278" spans="13:29">
      <c r="M278" s="16"/>
      <c r="N278" s="16"/>
      <c r="Q278" s="16"/>
      <c r="R278" s="59" t="str">
        <f t="shared" si="20"/>
        <v/>
      </c>
      <c r="S278" s="19" t="str">
        <f t="shared" si="21"/>
        <v/>
      </c>
      <c r="V278" s="16"/>
      <c r="W278" s="16"/>
      <c r="Z278" s="16"/>
      <c r="AA278" s="59" t="str">
        <f t="shared" si="22"/>
        <v/>
      </c>
      <c r="AB278" s="64" t="str">
        <f t="shared" si="23"/>
        <v/>
      </c>
      <c r="AC278" s="19" t="str">
        <f t="shared" si="24"/>
        <v/>
      </c>
    </row>
    <row r="279" spans="13:29">
      <c r="M279" s="16"/>
      <c r="N279" s="16"/>
      <c r="Q279" s="16"/>
      <c r="R279" s="59" t="str">
        <f t="shared" si="20"/>
        <v/>
      </c>
      <c r="S279" s="19" t="str">
        <f t="shared" si="21"/>
        <v/>
      </c>
      <c r="V279" s="16"/>
      <c r="W279" s="16"/>
      <c r="Z279" s="16"/>
      <c r="AA279" s="59" t="str">
        <f t="shared" si="22"/>
        <v/>
      </c>
      <c r="AB279" s="64" t="str">
        <f t="shared" si="23"/>
        <v/>
      </c>
      <c r="AC279" s="19" t="str">
        <f t="shared" si="24"/>
        <v/>
      </c>
    </row>
    <row r="280" spans="13:29">
      <c r="M280" s="16"/>
      <c r="N280" s="16"/>
      <c r="Q280" s="16"/>
      <c r="R280" s="59" t="str">
        <f t="shared" si="20"/>
        <v/>
      </c>
      <c r="S280" s="19" t="str">
        <f t="shared" si="21"/>
        <v/>
      </c>
      <c r="V280" s="16"/>
      <c r="W280" s="16"/>
      <c r="Z280" s="16"/>
      <c r="AA280" s="59" t="str">
        <f t="shared" si="22"/>
        <v/>
      </c>
      <c r="AB280" s="64" t="str">
        <f t="shared" si="23"/>
        <v/>
      </c>
      <c r="AC280" s="19" t="str">
        <f t="shared" si="24"/>
        <v/>
      </c>
    </row>
    <row r="281" spans="13:29">
      <c r="M281" s="16"/>
      <c r="N281" s="16"/>
      <c r="Q281" s="16"/>
      <c r="R281" s="59" t="str">
        <f t="shared" si="20"/>
        <v/>
      </c>
      <c r="S281" s="19" t="str">
        <f t="shared" si="21"/>
        <v/>
      </c>
      <c r="V281" s="16"/>
      <c r="W281" s="16"/>
      <c r="Z281" s="16"/>
      <c r="AA281" s="59" t="str">
        <f t="shared" si="22"/>
        <v/>
      </c>
      <c r="AB281" s="64" t="str">
        <f t="shared" si="23"/>
        <v/>
      </c>
      <c r="AC281" s="19" t="str">
        <f t="shared" si="24"/>
        <v/>
      </c>
    </row>
    <row r="282" spans="13:29">
      <c r="M282" s="16"/>
      <c r="N282" s="16"/>
      <c r="Q282" s="16"/>
      <c r="R282" s="59" t="str">
        <f t="shared" si="20"/>
        <v/>
      </c>
      <c r="S282" s="19" t="str">
        <f t="shared" si="21"/>
        <v/>
      </c>
      <c r="V282" s="16"/>
      <c r="W282" s="16"/>
      <c r="Z282" s="16"/>
      <c r="AA282" s="59" t="str">
        <f t="shared" si="22"/>
        <v/>
      </c>
      <c r="AB282" s="64" t="str">
        <f t="shared" si="23"/>
        <v/>
      </c>
      <c r="AC282" s="19" t="str">
        <f t="shared" si="24"/>
        <v/>
      </c>
    </row>
    <row r="283" spans="13:29">
      <c r="M283" s="16"/>
      <c r="N283" s="16"/>
      <c r="Q283" s="16"/>
      <c r="R283" s="59" t="str">
        <f t="shared" si="20"/>
        <v/>
      </c>
      <c r="S283" s="19" t="str">
        <f t="shared" si="21"/>
        <v/>
      </c>
      <c r="V283" s="16"/>
      <c r="W283" s="16"/>
      <c r="Z283" s="16"/>
      <c r="AA283" s="59" t="str">
        <f t="shared" si="22"/>
        <v/>
      </c>
      <c r="AB283" s="64" t="str">
        <f t="shared" si="23"/>
        <v/>
      </c>
      <c r="AC283" s="19" t="str">
        <f t="shared" si="24"/>
        <v/>
      </c>
    </row>
    <row r="284" spans="13:29">
      <c r="M284" s="16"/>
      <c r="N284" s="16"/>
      <c r="Q284" s="16"/>
      <c r="R284" s="59" t="str">
        <f t="shared" si="20"/>
        <v/>
      </c>
      <c r="S284" s="19" t="str">
        <f t="shared" si="21"/>
        <v/>
      </c>
      <c r="V284" s="16"/>
      <c r="W284" s="16"/>
      <c r="Z284" s="16"/>
      <c r="AA284" s="59" t="str">
        <f t="shared" si="22"/>
        <v/>
      </c>
      <c r="AB284" s="64" t="str">
        <f t="shared" si="23"/>
        <v/>
      </c>
      <c r="AC284" s="19" t="str">
        <f t="shared" si="24"/>
        <v/>
      </c>
    </row>
    <row r="285" spans="13:29">
      <c r="M285" s="16"/>
      <c r="N285" s="16"/>
      <c r="Q285" s="16"/>
      <c r="R285" s="59" t="str">
        <f t="shared" si="20"/>
        <v/>
      </c>
      <c r="S285" s="19" t="str">
        <f t="shared" si="21"/>
        <v/>
      </c>
      <c r="V285" s="16"/>
      <c r="W285" s="16"/>
      <c r="Z285" s="16"/>
      <c r="AA285" s="59" t="str">
        <f t="shared" si="22"/>
        <v/>
      </c>
      <c r="AB285" s="64" t="str">
        <f t="shared" si="23"/>
        <v/>
      </c>
      <c r="AC285" s="19" t="str">
        <f t="shared" si="24"/>
        <v/>
      </c>
    </row>
    <row r="286" spans="13:29">
      <c r="M286" s="16"/>
      <c r="N286" s="16"/>
      <c r="Q286" s="16"/>
      <c r="R286" s="59" t="str">
        <f t="shared" si="20"/>
        <v/>
      </c>
      <c r="S286" s="19" t="str">
        <f t="shared" si="21"/>
        <v/>
      </c>
      <c r="V286" s="16"/>
      <c r="W286" s="16"/>
      <c r="Z286" s="16"/>
      <c r="AA286" s="59" t="str">
        <f t="shared" si="22"/>
        <v/>
      </c>
      <c r="AB286" s="64" t="str">
        <f t="shared" si="23"/>
        <v/>
      </c>
      <c r="AC286" s="19" t="str">
        <f t="shared" si="24"/>
        <v/>
      </c>
    </row>
    <row r="287" spans="13:29">
      <c r="M287" s="16"/>
      <c r="N287" s="16"/>
      <c r="Q287" s="16"/>
      <c r="R287" s="59" t="str">
        <f t="shared" si="20"/>
        <v/>
      </c>
      <c r="S287" s="19" t="str">
        <f t="shared" si="21"/>
        <v/>
      </c>
      <c r="V287" s="16"/>
      <c r="W287" s="16"/>
      <c r="Z287" s="16"/>
      <c r="AA287" s="59" t="str">
        <f t="shared" si="22"/>
        <v/>
      </c>
      <c r="AB287" s="64" t="str">
        <f t="shared" si="23"/>
        <v/>
      </c>
      <c r="AC287" s="19" t="str">
        <f t="shared" si="24"/>
        <v/>
      </c>
    </row>
    <row r="288" spans="13:29">
      <c r="M288" s="16"/>
      <c r="N288" s="16"/>
      <c r="Q288" s="16"/>
      <c r="R288" s="59" t="str">
        <f t="shared" si="20"/>
        <v/>
      </c>
      <c r="S288" s="19" t="str">
        <f t="shared" si="21"/>
        <v/>
      </c>
      <c r="V288" s="16"/>
      <c r="W288" s="16"/>
      <c r="Z288" s="16"/>
      <c r="AA288" s="59" t="str">
        <f t="shared" si="22"/>
        <v/>
      </c>
      <c r="AB288" s="64" t="str">
        <f t="shared" si="23"/>
        <v/>
      </c>
      <c r="AC288" s="19" t="str">
        <f t="shared" si="24"/>
        <v/>
      </c>
    </row>
    <row r="289" spans="13:29">
      <c r="M289" s="16"/>
      <c r="N289" s="16"/>
      <c r="Q289" s="16"/>
      <c r="R289" s="59" t="str">
        <f t="shared" si="20"/>
        <v/>
      </c>
      <c r="S289" s="19" t="str">
        <f t="shared" si="21"/>
        <v/>
      </c>
      <c r="V289" s="16"/>
      <c r="W289" s="16"/>
      <c r="Z289" s="16"/>
      <c r="AA289" s="59" t="str">
        <f t="shared" si="22"/>
        <v/>
      </c>
      <c r="AB289" s="64" t="str">
        <f t="shared" si="23"/>
        <v/>
      </c>
      <c r="AC289" s="19" t="str">
        <f t="shared" si="24"/>
        <v/>
      </c>
    </row>
    <row r="290" spans="13:29">
      <c r="M290" s="16"/>
      <c r="N290" s="16"/>
      <c r="Q290" s="16"/>
      <c r="R290" s="59" t="str">
        <f t="shared" si="20"/>
        <v/>
      </c>
      <c r="S290" s="19" t="str">
        <f t="shared" si="21"/>
        <v/>
      </c>
      <c r="V290" s="16"/>
      <c r="W290" s="16"/>
      <c r="Z290" s="16"/>
      <c r="AA290" s="59" t="str">
        <f t="shared" si="22"/>
        <v/>
      </c>
      <c r="AB290" s="64" t="str">
        <f t="shared" si="23"/>
        <v/>
      </c>
      <c r="AC290" s="19" t="str">
        <f t="shared" si="24"/>
        <v/>
      </c>
    </row>
    <row r="291" spans="13:29">
      <c r="M291" s="16"/>
      <c r="N291" s="16"/>
      <c r="Q291" s="16"/>
      <c r="R291" s="59" t="str">
        <f t="shared" si="20"/>
        <v/>
      </c>
      <c r="S291" s="19" t="str">
        <f t="shared" si="21"/>
        <v/>
      </c>
      <c r="V291" s="16"/>
      <c r="W291" s="16"/>
      <c r="Z291" s="16"/>
      <c r="AA291" s="59" t="str">
        <f t="shared" si="22"/>
        <v/>
      </c>
      <c r="AB291" s="64" t="str">
        <f t="shared" si="23"/>
        <v/>
      </c>
      <c r="AC291" s="19" t="str">
        <f t="shared" si="24"/>
        <v/>
      </c>
    </row>
    <row r="292" spans="13:29">
      <c r="M292" s="16"/>
      <c r="N292" s="16"/>
      <c r="Q292" s="16"/>
      <c r="R292" s="59" t="str">
        <f t="shared" si="20"/>
        <v/>
      </c>
      <c r="S292" s="19" t="str">
        <f t="shared" si="21"/>
        <v/>
      </c>
      <c r="V292" s="16"/>
      <c r="W292" s="16"/>
      <c r="Z292" s="16"/>
      <c r="AA292" s="59" t="str">
        <f t="shared" si="22"/>
        <v/>
      </c>
      <c r="AB292" s="64" t="str">
        <f t="shared" si="23"/>
        <v/>
      </c>
      <c r="AC292" s="19" t="str">
        <f t="shared" si="24"/>
        <v/>
      </c>
    </row>
    <row r="293" spans="13:29">
      <c r="M293" s="16"/>
      <c r="N293" s="16"/>
      <c r="Q293" s="16"/>
      <c r="R293" s="59" t="str">
        <f t="shared" si="20"/>
        <v/>
      </c>
      <c r="S293" s="19" t="str">
        <f t="shared" si="21"/>
        <v/>
      </c>
      <c r="V293" s="16"/>
      <c r="W293" s="16"/>
      <c r="Z293" s="16"/>
      <c r="AA293" s="59" t="str">
        <f t="shared" si="22"/>
        <v/>
      </c>
      <c r="AB293" s="64" t="str">
        <f t="shared" si="23"/>
        <v/>
      </c>
      <c r="AC293" s="19" t="str">
        <f t="shared" si="24"/>
        <v/>
      </c>
    </row>
    <row r="294" spans="13:29">
      <c r="M294" s="16"/>
      <c r="N294" s="16"/>
      <c r="Q294" s="16"/>
      <c r="R294" s="59" t="str">
        <f t="shared" si="20"/>
        <v/>
      </c>
      <c r="S294" s="19" t="str">
        <f t="shared" si="21"/>
        <v/>
      </c>
      <c r="V294" s="16"/>
      <c r="W294" s="16"/>
      <c r="Z294" s="16"/>
      <c r="AA294" s="59" t="str">
        <f t="shared" si="22"/>
        <v/>
      </c>
      <c r="AB294" s="64" t="str">
        <f t="shared" si="23"/>
        <v/>
      </c>
      <c r="AC294" s="19" t="str">
        <f t="shared" si="24"/>
        <v/>
      </c>
    </row>
    <row r="295" spans="13:29">
      <c r="M295" s="16"/>
      <c r="N295" s="16"/>
      <c r="Q295" s="16"/>
      <c r="R295" s="59" t="str">
        <f t="shared" si="20"/>
        <v/>
      </c>
      <c r="S295" s="19" t="str">
        <f t="shared" si="21"/>
        <v/>
      </c>
      <c r="V295" s="16"/>
      <c r="W295" s="16"/>
      <c r="Z295" s="16"/>
      <c r="AA295" s="59" t="str">
        <f t="shared" si="22"/>
        <v/>
      </c>
      <c r="AB295" s="64" t="str">
        <f t="shared" si="23"/>
        <v/>
      </c>
      <c r="AC295" s="19" t="str">
        <f t="shared" si="24"/>
        <v/>
      </c>
    </row>
    <row r="296" spans="13:29">
      <c r="M296" s="16"/>
      <c r="N296" s="16"/>
      <c r="Q296" s="16"/>
      <c r="R296" s="59" t="str">
        <f t="shared" si="20"/>
        <v/>
      </c>
      <c r="S296" s="19" t="str">
        <f t="shared" si="21"/>
        <v/>
      </c>
      <c r="V296" s="16"/>
      <c r="W296" s="16"/>
      <c r="Z296" s="16"/>
      <c r="AA296" s="59" t="str">
        <f t="shared" si="22"/>
        <v/>
      </c>
      <c r="AB296" s="64" t="str">
        <f t="shared" si="23"/>
        <v/>
      </c>
      <c r="AC296" s="19" t="str">
        <f t="shared" si="24"/>
        <v/>
      </c>
    </row>
    <row r="297" spans="13:29">
      <c r="M297" s="16"/>
      <c r="N297" s="16"/>
      <c r="Q297" s="16"/>
      <c r="R297" s="59" t="str">
        <f t="shared" si="20"/>
        <v/>
      </c>
      <c r="S297" s="19" t="str">
        <f t="shared" si="21"/>
        <v/>
      </c>
      <c r="V297" s="16"/>
      <c r="W297" s="16"/>
      <c r="Z297" s="16"/>
      <c r="AA297" s="59" t="str">
        <f t="shared" si="22"/>
        <v/>
      </c>
      <c r="AB297" s="64" t="str">
        <f t="shared" si="23"/>
        <v/>
      </c>
      <c r="AC297" s="19" t="str">
        <f t="shared" si="24"/>
        <v/>
      </c>
    </row>
    <row r="298" spans="13:29">
      <c r="M298" s="16"/>
      <c r="N298" s="16"/>
      <c r="Q298" s="16"/>
      <c r="R298" s="59" t="str">
        <f t="shared" si="20"/>
        <v/>
      </c>
      <c r="S298" s="19" t="str">
        <f t="shared" si="21"/>
        <v/>
      </c>
      <c r="V298" s="16"/>
      <c r="W298" s="16"/>
      <c r="Z298" s="16"/>
      <c r="AA298" s="59" t="str">
        <f t="shared" si="22"/>
        <v/>
      </c>
      <c r="AB298" s="64" t="str">
        <f t="shared" si="23"/>
        <v/>
      </c>
      <c r="AC298" s="19" t="str">
        <f t="shared" si="24"/>
        <v/>
      </c>
    </row>
    <row r="299" spans="13:29">
      <c r="M299" s="16"/>
      <c r="N299" s="16"/>
      <c r="Q299" s="16"/>
      <c r="R299" s="59" t="str">
        <f t="shared" si="20"/>
        <v/>
      </c>
      <c r="S299" s="19" t="str">
        <f t="shared" si="21"/>
        <v/>
      </c>
      <c r="V299" s="16"/>
      <c r="W299" s="16"/>
      <c r="Z299" s="16"/>
      <c r="AA299" s="59" t="str">
        <f t="shared" si="22"/>
        <v/>
      </c>
      <c r="AB299" s="64" t="str">
        <f t="shared" si="23"/>
        <v/>
      </c>
      <c r="AC299" s="19" t="str">
        <f t="shared" si="24"/>
        <v/>
      </c>
    </row>
    <row r="300" spans="13:29">
      <c r="M300" s="16"/>
      <c r="N300" s="16"/>
      <c r="Q300" s="16"/>
      <c r="R300" s="59" t="str">
        <f t="shared" si="20"/>
        <v/>
      </c>
      <c r="S300" s="19" t="str">
        <f t="shared" si="21"/>
        <v/>
      </c>
      <c r="V300" s="16"/>
      <c r="W300" s="16"/>
      <c r="Z300" s="16"/>
      <c r="AA300" s="59" t="str">
        <f t="shared" si="22"/>
        <v/>
      </c>
      <c r="AB300" s="64" t="str">
        <f t="shared" si="23"/>
        <v/>
      </c>
      <c r="AC300" s="19" t="str">
        <f t="shared" si="24"/>
        <v/>
      </c>
    </row>
    <row r="301" spans="13:29">
      <c r="M301" s="16"/>
      <c r="N301" s="16"/>
      <c r="Q301" s="16"/>
      <c r="R301" s="59" t="str">
        <f t="shared" si="20"/>
        <v/>
      </c>
      <c r="S301" s="19" t="str">
        <f t="shared" si="21"/>
        <v/>
      </c>
      <c r="V301" s="16"/>
      <c r="W301" s="16"/>
      <c r="Z301" s="16"/>
      <c r="AA301" s="59" t="str">
        <f t="shared" si="22"/>
        <v/>
      </c>
      <c r="AB301" s="64" t="str">
        <f t="shared" si="23"/>
        <v/>
      </c>
      <c r="AC301" s="19" t="str">
        <f t="shared" si="24"/>
        <v/>
      </c>
    </row>
    <row r="302" spans="13:29">
      <c r="M302" s="16"/>
      <c r="N302" s="16"/>
      <c r="Q302" s="16"/>
      <c r="R302" s="59" t="str">
        <f t="shared" si="20"/>
        <v/>
      </c>
      <c r="S302" s="19" t="str">
        <f t="shared" si="21"/>
        <v/>
      </c>
      <c r="V302" s="16"/>
      <c r="W302" s="16"/>
      <c r="Z302" s="16"/>
      <c r="AA302" s="59" t="str">
        <f t="shared" si="22"/>
        <v/>
      </c>
      <c r="AB302" s="64" t="str">
        <f t="shared" si="23"/>
        <v/>
      </c>
      <c r="AC302" s="19" t="str">
        <f t="shared" si="24"/>
        <v/>
      </c>
    </row>
    <row r="303" spans="13:29">
      <c r="M303" s="16"/>
      <c r="N303" s="16"/>
      <c r="Q303" s="16"/>
      <c r="R303" s="59" t="str">
        <f t="shared" si="20"/>
        <v/>
      </c>
      <c r="S303" s="19" t="str">
        <f t="shared" si="21"/>
        <v/>
      </c>
      <c r="V303" s="16"/>
      <c r="W303" s="16"/>
      <c r="Z303" s="16"/>
      <c r="AA303" s="59" t="str">
        <f t="shared" si="22"/>
        <v/>
      </c>
      <c r="AB303" s="64" t="str">
        <f t="shared" si="23"/>
        <v/>
      </c>
      <c r="AC303" s="19" t="str">
        <f t="shared" si="24"/>
        <v/>
      </c>
    </row>
    <row r="304" spans="13:29">
      <c r="M304" s="16"/>
      <c r="N304" s="16"/>
      <c r="Q304" s="16"/>
      <c r="R304" s="59" t="str">
        <f t="shared" si="20"/>
        <v/>
      </c>
      <c r="S304" s="19" t="str">
        <f t="shared" si="21"/>
        <v/>
      </c>
      <c r="V304" s="16"/>
      <c r="W304" s="16"/>
      <c r="Z304" s="16"/>
      <c r="AA304" s="59" t="str">
        <f t="shared" si="22"/>
        <v/>
      </c>
      <c r="AB304" s="64" t="str">
        <f t="shared" si="23"/>
        <v/>
      </c>
      <c r="AC304" s="19" t="str">
        <f t="shared" si="24"/>
        <v/>
      </c>
    </row>
    <row r="305" spans="13:29">
      <c r="M305" s="16"/>
      <c r="N305" s="16"/>
      <c r="Q305" s="16"/>
      <c r="R305" s="59" t="str">
        <f t="shared" si="20"/>
        <v/>
      </c>
      <c r="S305" s="19" t="str">
        <f t="shared" si="21"/>
        <v/>
      </c>
      <c r="V305" s="16"/>
      <c r="W305" s="16"/>
      <c r="Z305" s="16"/>
      <c r="AA305" s="59" t="str">
        <f t="shared" si="22"/>
        <v/>
      </c>
      <c r="AB305" s="64" t="str">
        <f t="shared" si="23"/>
        <v/>
      </c>
      <c r="AC305" s="19" t="str">
        <f t="shared" si="24"/>
        <v/>
      </c>
    </row>
    <row r="306" spans="13:29">
      <c r="M306" s="16"/>
      <c r="N306" s="16"/>
      <c r="Q306" s="16"/>
      <c r="R306" s="59" t="str">
        <f t="shared" si="20"/>
        <v/>
      </c>
      <c r="S306" s="19" t="str">
        <f t="shared" si="21"/>
        <v/>
      </c>
      <c r="V306" s="16"/>
      <c r="W306" s="16"/>
      <c r="Z306" s="16"/>
      <c r="AA306" s="59" t="str">
        <f t="shared" si="22"/>
        <v/>
      </c>
      <c r="AB306" s="64" t="str">
        <f t="shared" si="23"/>
        <v/>
      </c>
      <c r="AC306" s="19" t="str">
        <f t="shared" si="24"/>
        <v/>
      </c>
    </row>
    <row r="307" spans="13:29">
      <c r="M307" s="16"/>
      <c r="N307" s="16"/>
      <c r="Q307" s="16"/>
      <c r="R307" s="59" t="str">
        <f t="shared" si="20"/>
        <v/>
      </c>
      <c r="S307" s="19" t="str">
        <f t="shared" si="21"/>
        <v/>
      </c>
      <c r="V307" s="16"/>
      <c r="W307" s="16"/>
      <c r="Z307" s="16"/>
      <c r="AA307" s="59" t="str">
        <f t="shared" si="22"/>
        <v/>
      </c>
      <c r="AB307" s="64" t="str">
        <f t="shared" si="23"/>
        <v/>
      </c>
      <c r="AC307" s="19" t="str">
        <f t="shared" si="24"/>
        <v/>
      </c>
    </row>
    <row r="308" spans="13:29">
      <c r="M308" s="16"/>
      <c r="N308" s="16"/>
      <c r="Q308" s="16"/>
      <c r="R308" s="59" t="str">
        <f t="shared" si="20"/>
        <v/>
      </c>
      <c r="S308" s="19" t="str">
        <f t="shared" si="21"/>
        <v/>
      </c>
      <c r="V308" s="16"/>
      <c r="W308" s="16"/>
      <c r="Z308" s="16"/>
      <c r="AA308" s="59" t="str">
        <f t="shared" si="22"/>
        <v/>
      </c>
      <c r="AB308" s="64" t="str">
        <f t="shared" si="23"/>
        <v/>
      </c>
      <c r="AC308" s="19" t="str">
        <f t="shared" si="24"/>
        <v/>
      </c>
    </row>
    <row r="309" spans="13:29">
      <c r="M309" s="16"/>
      <c r="N309" s="16"/>
      <c r="Q309" s="16"/>
      <c r="R309" s="59" t="str">
        <f t="shared" si="20"/>
        <v/>
      </c>
      <c r="S309" s="19" t="str">
        <f t="shared" si="21"/>
        <v/>
      </c>
      <c r="V309" s="16"/>
      <c r="W309" s="16"/>
      <c r="Z309" s="16"/>
      <c r="AA309" s="59" t="str">
        <f t="shared" si="22"/>
        <v/>
      </c>
      <c r="AB309" s="64" t="str">
        <f t="shared" si="23"/>
        <v/>
      </c>
      <c r="AC309" s="19" t="str">
        <f t="shared" si="24"/>
        <v/>
      </c>
    </row>
    <row r="310" spans="13:29">
      <c r="M310" s="16"/>
      <c r="N310" s="16"/>
      <c r="Q310" s="16"/>
      <c r="R310" s="59" t="str">
        <f t="shared" si="20"/>
        <v/>
      </c>
      <c r="S310" s="19" t="str">
        <f t="shared" si="21"/>
        <v/>
      </c>
      <c r="V310" s="16"/>
      <c r="W310" s="16"/>
      <c r="Z310" s="16"/>
      <c r="AA310" s="59" t="str">
        <f t="shared" si="22"/>
        <v/>
      </c>
      <c r="AB310" s="64" t="str">
        <f t="shared" si="23"/>
        <v/>
      </c>
      <c r="AC310" s="19" t="str">
        <f t="shared" si="24"/>
        <v/>
      </c>
    </row>
    <row r="311" spans="13:29">
      <c r="M311" s="16"/>
      <c r="N311" s="16"/>
      <c r="Q311" s="16"/>
      <c r="R311" s="59" t="str">
        <f t="shared" si="20"/>
        <v/>
      </c>
      <c r="S311" s="19" t="str">
        <f t="shared" si="21"/>
        <v/>
      </c>
      <c r="V311" s="16"/>
      <c r="W311" s="16"/>
      <c r="Z311" s="16"/>
      <c r="AA311" s="59" t="str">
        <f t="shared" si="22"/>
        <v/>
      </c>
      <c r="AB311" s="64" t="str">
        <f t="shared" si="23"/>
        <v/>
      </c>
      <c r="AC311" s="19" t="str">
        <f t="shared" si="24"/>
        <v/>
      </c>
    </row>
    <row r="312" spans="13:29">
      <c r="M312" s="16"/>
      <c r="N312" s="16"/>
      <c r="Q312" s="16"/>
      <c r="R312" s="59" t="str">
        <f t="shared" si="20"/>
        <v/>
      </c>
      <c r="S312" s="19" t="str">
        <f t="shared" si="21"/>
        <v/>
      </c>
      <c r="V312" s="16"/>
      <c r="W312" s="16"/>
      <c r="Z312" s="16"/>
      <c r="AA312" s="59" t="str">
        <f t="shared" si="22"/>
        <v/>
      </c>
      <c r="AB312" s="64" t="str">
        <f t="shared" si="23"/>
        <v/>
      </c>
      <c r="AC312" s="19" t="str">
        <f t="shared" si="24"/>
        <v/>
      </c>
    </row>
    <row r="313" spans="13:29">
      <c r="M313" s="16"/>
      <c r="N313" s="16"/>
      <c r="Q313" s="16"/>
      <c r="R313" s="59" t="str">
        <f t="shared" si="20"/>
        <v/>
      </c>
      <c r="S313" s="19" t="str">
        <f t="shared" si="21"/>
        <v/>
      </c>
      <c r="V313" s="16"/>
      <c r="W313" s="16"/>
      <c r="Z313" s="16"/>
      <c r="AA313" s="59" t="str">
        <f t="shared" si="22"/>
        <v/>
      </c>
      <c r="AB313" s="64" t="str">
        <f t="shared" si="23"/>
        <v/>
      </c>
      <c r="AC313" s="19" t="str">
        <f t="shared" si="24"/>
        <v/>
      </c>
    </row>
    <row r="314" spans="13:29">
      <c r="M314" s="16"/>
      <c r="N314" s="16"/>
      <c r="Q314" s="16"/>
      <c r="R314" s="59" t="str">
        <f t="shared" si="20"/>
        <v/>
      </c>
      <c r="S314" s="19" t="str">
        <f t="shared" si="21"/>
        <v/>
      </c>
      <c r="V314" s="16"/>
      <c r="W314" s="16"/>
      <c r="Z314" s="16"/>
      <c r="AA314" s="59" t="str">
        <f t="shared" si="22"/>
        <v/>
      </c>
      <c r="AB314" s="64" t="str">
        <f t="shared" si="23"/>
        <v/>
      </c>
      <c r="AC314" s="19" t="str">
        <f t="shared" si="24"/>
        <v/>
      </c>
    </row>
    <row r="315" spans="13:29">
      <c r="M315" s="16"/>
      <c r="N315" s="16"/>
      <c r="Q315" s="16"/>
      <c r="R315" s="59" t="str">
        <f t="shared" si="20"/>
        <v/>
      </c>
      <c r="S315" s="19" t="str">
        <f t="shared" si="21"/>
        <v/>
      </c>
      <c r="V315" s="16"/>
      <c r="W315" s="16"/>
      <c r="Z315" s="16"/>
      <c r="AA315" s="59" t="str">
        <f t="shared" si="22"/>
        <v/>
      </c>
      <c r="AB315" s="64" t="str">
        <f t="shared" si="23"/>
        <v/>
      </c>
      <c r="AC315" s="19" t="str">
        <f t="shared" si="24"/>
        <v/>
      </c>
    </row>
    <row r="316" spans="13:29">
      <c r="M316" s="16"/>
      <c r="N316" s="16"/>
      <c r="Q316" s="16"/>
      <c r="R316" s="59" t="str">
        <f t="shared" si="20"/>
        <v/>
      </c>
      <c r="S316" s="19" t="str">
        <f t="shared" si="21"/>
        <v/>
      </c>
      <c r="V316" s="16"/>
      <c r="W316" s="16"/>
      <c r="Z316" s="16"/>
      <c r="AA316" s="59" t="str">
        <f t="shared" si="22"/>
        <v/>
      </c>
      <c r="AB316" s="64" t="str">
        <f t="shared" si="23"/>
        <v/>
      </c>
      <c r="AC316" s="19" t="str">
        <f t="shared" si="24"/>
        <v/>
      </c>
    </row>
    <row r="317" spans="13:29">
      <c r="M317" s="16"/>
      <c r="N317" s="16"/>
      <c r="Q317" s="16"/>
      <c r="R317" s="59" t="str">
        <f t="shared" si="20"/>
        <v/>
      </c>
      <c r="S317" s="19" t="str">
        <f t="shared" si="21"/>
        <v/>
      </c>
      <c r="V317" s="16"/>
      <c r="W317" s="16"/>
      <c r="Z317" s="16"/>
      <c r="AA317" s="59" t="str">
        <f t="shared" si="22"/>
        <v/>
      </c>
      <c r="AB317" s="64" t="str">
        <f t="shared" si="23"/>
        <v/>
      </c>
      <c r="AC317" s="19" t="str">
        <f t="shared" si="24"/>
        <v/>
      </c>
    </row>
    <row r="318" spans="13:29">
      <c r="M318" s="16"/>
      <c r="N318" s="16"/>
      <c r="Q318" s="16"/>
      <c r="R318" s="59" t="str">
        <f t="shared" si="20"/>
        <v/>
      </c>
      <c r="S318" s="19" t="str">
        <f t="shared" si="21"/>
        <v/>
      </c>
      <c r="V318" s="16"/>
      <c r="W318" s="16"/>
      <c r="Z318" s="16"/>
      <c r="AA318" s="59" t="str">
        <f t="shared" si="22"/>
        <v/>
      </c>
      <c r="AB318" s="64" t="str">
        <f t="shared" si="23"/>
        <v/>
      </c>
      <c r="AC318" s="19" t="str">
        <f t="shared" si="24"/>
        <v/>
      </c>
    </row>
    <row r="319" spans="13:29">
      <c r="M319" s="16"/>
      <c r="N319" s="16"/>
      <c r="Q319" s="16"/>
      <c r="R319" s="59" t="str">
        <f t="shared" si="20"/>
        <v/>
      </c>
      <c r="S319" s="19" t="str">
        <f t="shared" si="21"/>
        <v/>
      </c>
      <c r="V319" s="16"/>
      <c r="W319" s="16"/>
      <c r="Z319" s="16"/>
      <c r="AA319" s="59" t="str">
        <f t="shared" si="22"/>
        <v/>
      </c>
      <c r="AB319" s="64" t="str">
        <f t="shared" si="23"/>
        <v/>
      </c>
      <c r="AC319" s="19" t="str">
        <f t="shared" si="24"/>
        <v/>
      </c>
    </row>
    <row r="320" spans="13:29">
      <c r="M320" s="16"/>
      <c r="N320" s="16"/>
      <c r="Q320" s="16"/>
      <c r="R320" s="59" t="str">
        <f t="shared" si="20"/>
        <v/>
      </c>
      <c r="S320" s="19" t="str">
        <f t="shared" si="21"/>
        <v/>
      </c>
      <c r="V320" s="16"/>
      <c r="W320" s="16"/>
      <c r="Z320" s="16"/>
      <c r="AA320" s="59" t="str">
        <f t="shared" si="22"/>
        <v/>
      </c>
      <c r="AB320" s="64" t="str">
        <f t="shared" si="23"/>
        <v/>
      </c>
      <c r="AC320" s="19" t="str">
        <f t="shared" si="24"/>
        <v/>
      </c>
    </row>
    <row r="321" spans="13:29">
      <c r="M321" s="16"/>
      <c r="N321" s="16"/>
      <c r="Q321" s="16"/>
      <c r="R321" s="59" t="str">
        <f t="shared" si="20"/>
        <v/>
      </c>
      <c r="S321" s="19" t="str">
        <f t="shared" si="21"/>
        <v/>
      </c>
      <c r="V321" s="16"/>
      <c r="W321" s="16"/>
      <c r="Z321" s="16"/>
      <c r="AA321" s="59" t="str">
        <f t="shared" si="22"/>
        <v/>
      </c>
      <c r="AB321" s="64" t="str">
        <f t="shared" si="23"/>
        <v/>
      </c>
      <c r="AC321" s="19" t="str">
        <f t="shared" si="24"/>
        <v/>
      </c>
    </row>
    <row r="322" spans="13:29">
      <c r="M322" s="16"/>
      <c r="N322" s="16"/>
      <c r="Q322" s="16"/>
      <c r="R322" s="59" t="str">
        <f t="shared" si="20"/>
        <v/>
      </c>
      <c r="S322" s="19" t="str">
        <f t="shared" si="21"/>
        <v/>
      </c>
      <c r="V322" s="16"/>
      <c r="W322" s="16"/>
      <c r="Z322" s="16"/>
      <c r="AA322" s="59" t="str">
        <f t="shared" si="22"/>
        <v/>
      </c>
      <c r="AB322" s="64" t="str">
        <f t="shared" si="23"/>
        <v/>
      </c>
      <c r="AC322" s="19" t="str">
        <f t="shared" si="24"/>
        <v/>
      </c>
    </row>
    <row r="323" spans="13:29">
      <c r="M323" s="16"/>
      <c r="N323" s="16"/>
      <c r="Q323" s="16"/>
      <c r="R323" s="59" t="str">
        <f t="shared" ref="R323:R386" si="25">IF(AND(K323="Accepted",N323=""),"Enter date 1st dose administered",IF(AND(K323="Previously vaccinated at another facility",N323=""),"Enter date 1st dose administered",IF(AND(K323="Refused",L323=""),"Enter reason for refusal",IF(N323&lt;&gt;"","YES",IF(K323="Refused","NO",IF(AND($J323&lt;&gt;"",K323=""),"Enter Vaccination Status",IF(K323="Unknown","Unknown","")))))))</f>
        <v/>
      </c>
      <c r="S323" s="19" t="str">
        <f t="shared" ref="S323:S386" si="26">IF(N323="","",IF(J323="Pfizer-BioNTech",N323+21,IF(J323="Moderna",N323+28,IF(J323="Janssen/Johnson &amp; Johnson","N/A",""))))</f>
        <v/>
      </c>
      <c r="V323" s="16"/>
      <c r="W323" s="16"/>
      <c r="Z323" s="16"/>
      <c r="AA323" s="59" t="str">
        <f t="shared" ref="AA323:AA386" si="27">IF($J323="Janssen/Johnson &amp; Johnson","N/A",IF(AND(T323="Accepted",W323=""),"Enter date 2nd dose administered",IF(AND(T323="Previously vaccinated at another facility",W323=""),"Enter date 2nd dose administered",IF(R323="NO","NO",IF(AND(T323="Refused",U323=""),"Enter reason for refusal",IF(W323&lt;&gt;"","YES",IF(T323="Refused","NO",IF(AND(R323="YES",T323=""),"NO",IF(T323="Unknown","Unknown","")))))))))</f>
        <v/>
      </c>
      <c r="AB323" s="64" t="str">
        <f t="shared" ref="AB323:AB386" si="28">IF(OR(Z323="YES",Q323="YES"),"YES",IF(AC323="","","NO"))</f>
        <v/>
      </c>
      <c r="AC323" s="19" t="str">
        <f t="shared" ref="AC323:AC386" si="29">IF(OR(AA323="YES",AA323="Enter date 2nd dose administered"),"YES",IF(AND(J323="Janssen/Johnson &amp; Johnson",R323="YES"),"YES",IF(OR(L323="Medical Contraindication",U323="Medical Contraindication"),"Medical Contraindication",IF(AND(R323="YES",T323=""),"NEEDS 2ND DOSE",IF(AND(R323="Enter date 1st dose administered",T323=""),"NEEDS 2ND DOSE",IF(AND(R323="YES",U323="Offered and Declined"),"Refused 2nd Dose",IF(OR(R323="NO",R323="Enter reason for refusal"),"NO",IF(OR(R323="Unknown",AA323="Unknown"),"Unknown",""))))))))</f>
        <v/>
      </c>
    </row>
    <row r="324" spans="13:29">
      <c r="M324" s="16"/>
      <c r="N324" s="16"/>
      <c r="Q324" s="16"/>
      <c r="R324" s="59" t="str">
        <f t="shared" si="25"/>
        <v/>
      </c>
      <c r="S324" s="19" t="str">
        <f t="shared" si="26"/>
        <v/>
      </c>
      <c r="V324" s="16"/>
      <c r="W324" s="16"/>
      <c r="Z324" s="16"/>
      <c r="AA324" s="59" t="str">
        <f t="shared" si="27"/>
        <v/>
      </c>
      <c r="AB324" s="64" t="str">
        <f t="shared" si="28"/>
        <v/>
      </c>
      <c r="AC324" s="19" t="str">
        <f t="shared" si="29"/>
        <v/>
      </c>
    </row>
    <row r="325" spans="13:29">
      <c r="M325" s="16"/>
      <c r="N325" s="16"/>
      <c r="Q325" s="16"/>
      <c r="R325" s="59" t="str">
        <f t="shared" si="25"/>
        <v/>
      </c>
      <c r="S325" s="19" t="str">
        <f t="shared" si="26"/>
        <v/>
      </c>
      <c r="V325" s="16"/>
      <c r="W325" s="16"/>
      <c r="Z325" s="16"/>
      <c r="AA325" s="59" t="str">
        <f t="shared" si="27"/>
        <v/>
      </c>
      <c r="AB325" s="64" t="str">
        <f t="shared" si="28"/>
        <v/>
      </c>
      <c r="AC325" s="19" t="str">
        <f t="shared" si="29"/>
        <v/>
      </c>
    </row>
    <row r="326" spans="13:29">
      <c r="M326" s="16"/>
      <c r="N326" s="16"/>
      <c r="Q326" s="16"/>
      <c r="R326" s="59" t="str">
        <f t="shared" si="25"/>
        <v/>
      </c>
      <c r="S326" s="19" t="str">
        <f t="shared" si="26"/>
        <v/>
      </c>
      <c r="V326" s="16"/>
      <c r="W326" s="16"/>
      <c r="Z326" s="16"/>
      <c r="AA326" s="59" t="str">
        <f t="shared" si="27"/>
        <v/>
      </c>
      <c r="AB326" s="64" t="str">
        <f t="shared" si="28"/>
        <v/>
      </c>
      <c r="AC326" s="19" t="str">
        <f t="shared" si="29"/>
        <v/>
      </c>
    </row>
    <row r="327" spans="13:29">
      <c r="M327" s="16"/>
      <c r="N327" s="16"/>
      <c r="Q327" s="16"/>
      <c r="R327" s="59" t="str">
        <f t="shared" si="25"/>
        <v/>
      </c>
      <c r="S327" s="19" t="str">
        <f t="shared" si="26"/>
        <v/>
      </c>
      <c r="V327" s="16"/>
      <c r="W327" s="16"/>
      <c r="Z327" s="16"/>
      <c r="AA327" s="59" t="str">
        <f t="shared" si="27"/>
        <v/>
      </c>
      <c r="AB327" s="64" t="str">
        <f t="shared" si="28"/>
        <v/>
      </c>
      <c r="AC327" s="19" t="str">
        <f t="shared" si="29"/>
        <v/>
      </c>
    </row>
    <row r="328" spans="13:29">
      <c r="M328" s="16"/>
      <c r="N328" s="16"/>
      <c r="Q328" s="16"/>
      <c r="R328" s="59" t="str">
        <f t="shared" si="25"/>
        <v/>
      </c>
      <c r="S328" s="19" t="str">
        <f t="shared" si="26"/>
        <v/>
      </c>
      <c r="V328" s="16"/>
      <c r="W328" s="16"/>
      <c r="Z328" s="16"/>
      <c r="AA328" s="59" t="str">
        <f t="shared" si="27"/>
        <v/>
      </c>
      <c r="AB328" s="64" t="str">
        <f t="shared" si="28"/>
        <v/>
      </c>
      <c r="AC328" s="19" t="str">
        <f t="shared" si="29"/>
        <v/>
      </c>
    </row>
    <row r="329" spans="13:29">
      <c r="M329" s="16"/>
      <c r="N329" s="16"/>
      <c r="Q329" s="16"/>
      <c r="R329" s="59" t="str">
        <f t="shared" si="25"/>
        <v/>
      </c>
      <c r="S329" s="19" t="str">
        <f t="shared" si="26"/>
        <v/>
      </c>
      <c r="V329" s="16"/>
      <c r="W329" s="16"/>
      <c r="Z329" s="16"/>
      <c r="AA329" s="59" t="str">
        <f t="shared" si="27"/>
        <v/>
      </c>
      <c r="AB329" s="64" t="str">
        <f t="shared" si="28"/>
        <v/>
      </c>
      <c r="AC329" s="19" t="str">
        <f t="shared" si="29"/>
        <v/>
      </c>
    </row>
    <row r="330" spans="13:29">
      <c r="M330" s="16"/>
      <c r="N330" s="16"/>
      <c r="Q330" s="16"/>
      <c r="R330" s="59" t="str">
        <f t="shared" si="25"/>
        <v/>
      </c>
      <c r="S330" s="19" t="str">
        <f t="shared" si="26"/>
        <v/>
      </c>
      <c r="V330" s="16"/>
      <c r="W330" s="16"/>
      <c r="Z330" s="16"/>
      <c r="AA330" s="59" t="str">
        <f t="shared" si="27"/>
        <v/>
      </c>
      <c r="AB330" s="64" t="str">
        <f t="shared" si="28"/>
        <v/>
      </c>
      <c r="AC330" s="19" t="str">
        <f t="shared" si="29"/>
        <v/>
      </c>
    </row>
    <row r="331" spans="13:29">
      <c r="M331" s="16"/>
      <c r="N331" s="16"/>
      <c r="Q331" s="16"/>
      <c r="R331" s="59" t="str">
        <f t="shared" si="25"/>
        <v/>
      </c>
      <c r="S331" s="19" t="str">
        <f t="shared" si="26"/>
        <v/>
      </c>
      <c r="V331" s="16"/>
      <c r="W331" s="16"/>
      <c r="Z331" s="16"/>
      <c r="AA331" s="59" t="str">
        <f t="shared" si="27"/>
        <v/>
      </c>
      <c r="AB331" s="64" t="str">
        <f t="shared" si="28"/>
        <v/>
      </c>
      <c r="AC331" s="19" t="str">
        <f t="shared" si="29"/>
        <v/>
      </c>
    </row>
    <row r="332" spans="13:29">
      <c r="M332" s="16"/>
      <c r="N332" s="16"/>
      <c r="Q332" s="16"/>
      <c r="R332" s="59" t="str">
        <f t="shared" si="25"/>
        <v/>
      </c>
      <c r="S332" s="19" t="str">
        <f t="shared" si="26"/>
        <v/>
      </c>
      <c r="V332" s="16"/>
      <c r="W332" s="16"/>
      <c r="Z332" s="16"/>
      <c r="AA332" s="59" t="str">
        <f t="shared" si="27"/>
        <v/>
      </c>
      <c r="AB332" s="64" t="str">
        <f t="shared" si="28"/>
        <v/>
      </c>
      <c r="AC332" s="19" t="str">
        <f t="shared" si="29"/>
        <v/>
      </c>
    </row>
    <row r="333" spans="13:29">
      <c r="M333" s="16"/>
      <c r="N333" s="16"/>
      <c r="Q333" s="16"/>
      <c r="R333" s="59" t="str">
        <f t="shared" si="25"/>
        <v/>
      </c>
      <c r="S333" s="19" t="str">
        <f t="shared" si="26"/>
        <v/>
      </c>
      <c r="V333" s="16"/>
      <c r="W333" s="16"/>
      <c r="Z333" s="16"/>
      <c r="AA333" s="59" t="str">
        <f t="shared" si="27"/>
        <v/>
      </c>
      <c r="AB333" s="64" t="str">
        <f t="shared" si="28"/>
        <v/>
      </c>
      <c r="AC333" s="19" t="str">
        <f t="shared" si="29"/>
        <v/>
      </c>
    </row>
    <row r="334" spans="13:29">
      <c r="M334" s="16"/>
      <c r="N334" s="16"/>
      <c r="Q334" s="16"/>
      <c r="R334" s="59" t="str">
        <f t="shared" si="25"/>
        <v/>
      </c>
      <c r="S334" s="19" t="str">
        <f t="shared" si="26"/>
        <v/>
      </c>
      <c r="V334" s="16"/>
      <c r="W334" s="16"/>
      <c r="Z334" s="16"/>
      <c r="AA334" s="59" t="str">
        <f t="shared" si="27"/>
        <v/>
      </c>
      <c r="AB334" s="64" t="str">
        <f t="shared" si="28"/>
        <v/>
      </c>
      <c r="AC334" s="19" t="str">
        <f t="shared" si="29"/>
        <v/>
      </c>
    </row>
    <row r="335" spans="13:29">
      <c r="M335" s="16"/>
      <c r="N335" s="16"/>
      <c r="Q335" s="16"/>
      <c r="R335" s="59" t="str">
        <f t="shared" si="25"/>
        <v/>
      </c>
      <c r="S335" s="19" t="str">
        <f t="shared" si="26"/>
        <v/>
      </c>
      <c r="V335" s="16"/>
      <c r="W335" s="16"/>
      <c r="Z335" s="16"/>
      <c r="AA335" s="59" t="str">
        <f t="shared" si="27"/>
        <v/>
      </c>
      <c r="AB335" s="64" t="str">
        <f t="shared" si="28"/>
        <v/>
      </c>
      <c r="AC335" s="19" t="str">
        <f t="shared" si="29"/>
        <v/>
      </c>
    </row>
    <row r="336" spans="13:29">
      <c r="M336" s="16"/>
      <c r="N336" s="16"/>
      <c r="Q336" s="16"/>
      <c r="R336" s="59" t="str">
        <f t="shared" si="25"/>
        <v/>
      </c>
      <c r="S336" s="19" t="str">
        <f t="shared" si="26"/>
        <v/>
      </c>
      <c r="V336" s="16"/>
      <c r="W336" s="16"/>
      <c r="Z336" s="16"/>
      <c r="AA336" s="59" t="str">
        <f t="shared" si="27"/>
        <v/>
      </c>
      <c r="AB336" s="64" t="str">
        <f t="shared" si="28"/>
        <v/>
      </c>
      <c r="AC336" s="19" t="str">
        <f t="shared" si="29"/>
        <v/>
      </c>
    </row>
    <row r="337" spans="13:29">
      <c r="M337" s="16"/>
      <c r="N337" s="16"/>
      <c r="Q337" s="16"/>
      <c r="R337" s="59" t="str">
        <f t="shared" si="25"/>
        <v/>
      </c>
      <c r="S337" s="19" t="str">
        <f t="shared" si="26"/>
        <v/>
      </c>
      <c r="V337" s="16"/>
      <c r="W337" s="16"/>
      <c r="Z337" s="16"/>
      <c r="AA337" s="59" t="str">
        <f t="shared" si="27"/>
        <v/>
      </c>
      <c r="AB337" s="64" t="str">
        <f t="shared" si="28"/>
        <v/>
      </c>
      <c r="AC337" s="19" t="str">
        <f t="shared" si="29"/>
        <v/>
      </c>
    </row>
    <row r="338" spans="13:29">
      <c r="M338" s="16"/>
      <c r="N338" s="16"/>
      <c r="Q338" s="16"/>
      <c r="R338" s="59" t="str">
        <f t="shared" si="25"/>
        <v/>
      </c>
      <c r="S338" s="19" t="str">
        <f t="shared" si="26"/>
        <v/>
      </c>
      <c r="V338" s="16"/>
      <c r="W338" s="16"/>
      <c r="Z338" s="16"/>
      <c r="AA338" s="59" t="str">
        <f t="shared" si="27"/>
        <v/>
      </c>
      <c r="AB338" s="64" t="str">
        <f t="shared" si="28"/>
        <v/>
      </c>
      <c r="AC338" s="19" t="str">
        <f t="shared" si="29"/>
        <v/>
      </c>
    </row>
    <row r="339" spans="13:29">
      <c r="M339" s="16"/>
      <c r="N339" s="16"/>
      <c r="Q339" s="16"/>
      <c r="R339" s="59" t="str">
        <f t="shared" si="25"/>
        <v/>
      </c>
      <c r="S339" s="19" t="str">
        <f t="shared" si="26"/>
        <v/>
      </c>
      <c r="V339" s="16"/>
      <c r="W339" s="16"/>
      <c r="Z339" s="16"/>
      <c r="AA339" s="59" t="str">
        <f t="shared" si="27"/>
        <v/>
      </c>
      <c r="AB339" s="64" t="str">
        <f t="shared" si="28"/>
        <v/>
      </c>
      <c r="AC339" s="19" t="str">
        <f t="shared" si="29"/>
        <v/>
      </c>
    </row>
    <row r="340" spans="13:29">
      <c r="M340" s="16"/>
      <c r="N340" s="16"/>
      <c r="Q340" s="16"/>
      <c r="R340" s="59" t="str">
        <f t="shared" si="25"/>
        <v/>
      </c>
      <c r="S340" s="19" t="str">
        <f t="shared" si="26"/>
        <v/>
      </c>
      <c r="V340" s="16"/>
      <c r="W340" s="16"/>
      <c r="Z340" s="16"/>
      <c r="AA340" s="59" t="str">
        <f t="shared" si="27"/>
        <v/>
      </c>
      <c r="AB340" s="64" t="str">
        <f t="shared" si="28"/>
        <v/>
      </c>
      <c r="AC340" s="19" t="str">
        <f t="shared" si="29"/>
        <v/>
      </c>
    </row>
    <row r="341" spans="13:29">
      <c r="M341" s="16"/>
      <c r="N341" s="16"/>
      <c r="Q341" s="16"/>
      <c r="R341" s="59" t="str">
        <f t="shared" si="25"/>
        <v/>
      </c>
      <c r="S341" s="19" t="str">
        <f t="shared" si="26"/>
        <v/>
      </c>
      <c r="V341" s="16"/>
      <c r="W341" s="16"/>
      <c r="Z341" s="16"/>
      <c r="AA341" s="59" t="str">
        <f t="shared" si="27"/>
        <v/>
      </c>
      <c r="AB341" s="64" t="str">
        <f t="shared" si="28"/>
        <v/>
      </c>
      <c r="AC341" s="19" t="str">
        <f t="shared" si="29"/>
        <v/>
      </c>
    </row>
    <row r="342" spans="13:29">
      <c r="M342" s="16"/>
      <c r="N342" s="16"/>
      <c r="Q342" s="16"/>
      <c r="R342" s="59" t="str">
        <f t="shared" si="25"/>
        <v/>
      </c>
      <c r="S342" s="19" t="str">
        <f t="shared" si="26"/>
        <v/>
      </c>
      <c r="V342" s="16"/>
      <c r="W342" s="16"/>
      <c r="Z342" s="16"/>
      <c r="AA342" s="59" t="str">
        <f t="shared" si="27"/>
        <v/>
      </c>
      <c r="AB342" s="64" t="str">
        <f t="shared" si="28"/>
        <v/>
      </c>
      <c r="AC342" s="19" t="str">
        <f t="shared" si="29"/>
        <v/>
      </c>
    </row>
    <row r="343" spans="13:29">
      <c r="M343" s="16"/>
      <c r="N343" s="16"/>
      <c r="Q343" s="16"/>
      <c r="R343" s="59" t="str">
        <f t="shared" si="25"/>
        <v/>
      </c>
      <c r="S343" s="19" t="str">
        <f t="shared" si="26"/>
        <v/>
      </c>
      <c r="V343" s="16"/>
      <c r="W343" s="16"/>
      <c r="Z343" s="16"/>
      <c r="AA343" s="59" t="str">
        <f t="shared" si="27"/>
        <v/>
      </c>
      <c r="AB343" s="64" t="str">
        <f t="shared" si="28"/>
        <v/>
      </c>
      <c r="AC343" s="19" t="str">
        <f t="shared" si="29"/>
        <v/>
      </c>
    </row>
    <row r="344" spans="13:29">
      <c r="M344" s="16"/>
      <c r="N344" s="16"/>
      <c r="Q344" s="16"/>
      <c r="R344" s="59" t="str">
        <f t="shared" si="25"/>
        <v/>
      </c>
      <c r="S344" s="19" t="str">
        <f t="shared" si="26"/>
        <v/>
      </c>
      <c r="V344" s="16"/>
      <c r="W344" s="16"/>
      <c r="Z344" s="16"/>
      <c r="AA344" s="59" t="str">
        <f t="shared" si="27"/>
        <v/>
      </c>
      <c r="AB344" s="64" t="str">
        <f t="shared" si="28"/>
        <v/>
      </c>
      <c r="AC344" s="19" t="str">
        <f t="shared" si="29"/>
        <v/>
      </c>
    </row>
    <row r="345" spans="13:29">
      <c r="M345" s="16"/>
      <c r="N345" s="16"/>
      <c r="Q345" s="16"/>
      <c r="R345" s="59" t="str">
        <f t="shared" si="25"/>
        <v/>
      </c>
      <c r="S345" s="19" t="str">
        <f t="shared" si="26"/>
        <v/>
      </c>
      <c r="V345" s="16"/>
      <c r="W345" s="16"/>
      <c r="Z345" s="16"/>
      <c r="AA345" s="59" t="str">
        <f t="shared" si="27"/>
        <v/>
      </c>
      <c r="AB345" s="64" t="str">
        <f t="shared" si="28"/>
        <v/>
      </c>
      <c r="AC345" s="19" t="str">
        <f t="shared" si="29"/>
        <v/>
      </c>
    </row>
    <row r="346" spans="13:29">
      <c r="M346" s="16"/>
      <c r="N346" s="16"/>
      <c r="Q346" s="16"/>
      <c r="R346" s="59" t="str">
        <f t="shared" si="25"/>
        <v/>
      </c>
      <c r="S346" s="19" t="str">
        <f t="shared" si="26"/>
        <v/>
      </c>
      <c r="V346" s="16"/>
      <c r="W346" s="16"/>
      <c r="Z346" s="16"/>
      <c r="AA346" s="59" t="str">
        <f t="shared" si="27"/>
        <v/>
      </c>
      <c r="AB346" s="64" t="str">
        <f t="shared" si="28"/>
        <v/>
      </c>
      <c r="AC346" s="19" t="str">
        <f t="shared" si="29"/>
        <v/>
      </c>
    </row>
    <row r="347" spans="13:29">
      <c r="M347" s="16"/>
      <c r="N347" s="16"/>
      <c r="Q347" s="16"/>
      <c r="R347" s="59" t="str">
        <f t="shared" si="25"/>
        <v/>
      </c>
      <c r="S347" s="19" t="str">
        <f t="shared" si="26"/>
        <v/>
      </c>
      <c r="V347" s="16"/>
      <c r="W347" s="16"/>
      <c r="Z347" s="16"/>
      <c r="AA347" s="59" t="str">
        <f t="shared" si="27"/>
        <v/>
      </c>
      <c r="AB347" s="64" t="str">
        <f t="shared" si="28"/>
        <v/>
      </c>
      <c r="AC347" s="19" t="str">
        <f t="shared" si="29"/>
        <v/>
      </c>
    </row>
    <row r="348" spans="13:29">
      <c r="M348" s="16"/>
      <c r="N348" s="16"/>
      <c r="Q348" s="16"/>
      <c r="R348" s="59" t="str">
        <f t="shared" si="25"/>
        <v/>
      </c>
      <c r="S348" s="19" t="str">
        <f t="shared" si="26"/>
        <v/>
      </c>
      <c r="V348" s="16"/>
      <c r="W348" s="16"/>
      <c r="Z348" s="16"/>
      <c r="AA348" s="59" t="str">
        <f t="shared" si="27"/>
        <v/>
      </c>
      <c r="AB348" s="64" t="str">
        <f t="shared" si="28"/>
        <v/>
      </c>
      <c r="AC348" s="19" t="str">
        <f t="shared" si="29"/>
        <v/>
      </c>
    </row>
    <row r="349" spans="13:29">
      <c r="M349" s="16"/>
      <c r="N349" s="16"/>
      <c r="Q349" s="16"/>
      <c r="R349" s="59" t="str">
        <f t="shared" si="25"/>
        <v/>
      </c>
      <c r="S349" s="19" t="str">
        <f t="shared" si="26"/>
        <v/>
      </c>
      <c r="V349" s="16"/>
      <c r="W349" s="16"/>
      <c r="Z349" s="16"/>
      <c r="AA349" s="59" t="str">
        <f t="shared" si="27"/>
        <v/>
      </c>
      <c r="AB349" s="64" t="str">
        <f t="shared" si="28"/>
        <v/>
      </c>
      <c r="AC349" s="19" t="str">
        <f t="shared" si="29"/>
        <v/>
      </c>
    </row>
    <row r="350" spans="13:29">
      <c r="M350" s="16"/>
      <c r="N350" s="16"/>
      <c r="Q350" s="16"/>
      <c r="R350" s="59" t="str">
        <f t="shared" si="25"/>
        <v/>
      </c>
      <c r="S350" s="19" t="str">
        <f t="shared" si="26"/>
        <v/>
      </c>
      <c r="V350" s="16"/>
      <c r="W350" s="16"/>
      <c r="Z350" s="16"/>
      <c r="AA350" s="59" t="str">
        <f t="shared" si="27"/>
        <v/>
      </c>
      <c r="AB350" s="64" t="str">
        <f t="shared" si="28"/>
        <v/>
      </c>
      <c r="AC350" s="19" t="str">
        <f t="shared" si="29"/>
        <v/>
      </c>
    </row>
    <row r="351" spans="13:29">
      <c r="M351" s="16"/>
      <c r="N351" s="16"/>
      <c r="Q351" s="16"/>
      <c r="R351" s="59" t="str">
        <f t="shared" si="25"/>
        <v/>
      </c>
      <c r="S351" s="19" t="str">
        <f t="shared" si="26"/>
        <v/>
      </c>
      <c r="V351" s="16"/>
      <c r="W351" s="16"/>
      <c r="Z351" s="16"/>
      <c r="AA351" s="59" t="str">
        <f t="shared" si="27"/>
        <v/>
      </c>
      <c r="AB351" s="64" t="str">
        <f t="shared" si="28"/>
        <v/>
      </c>
      <c r="AC351" s="19" t="str">
        <f t="shared" si="29"/>
        <v/>
      </c>
    </row>
    <row r="352" spans="13:29">
      <c r="M352" s="16"/>
      <c r="N352" s="16"/>
      <c r="Q352" s="16"/>
      <c r="R352" s="59" t="str">
        <f t="shared" si="25"/>
        <v/>
      </c>
      <c r="S352" s="19" t="str">
        <f t="shared" si="26"/>
        <v/>
      </c>
      <c r="V352" s="16"/>
      <c r="W352" s="16"/>
      <c r="Z352" s="16"/>
      <c r="AA352" s="59" t="str">
        <f t="shared" si="27"/>
        <v/>
      </c>
      <c r="AB352" s="64" t="str">
        <f t="shared" si="28"/>
        <v/>
      </c>
      <c r="AC352" s="19" t="str">
        <f t="shared" si="29"/>
        <v/>
      </c>
    </row>
    <row r="353" spans="13:29">
      <c r="M353" s="16"/>
      <c r="N353" s="16"/>
      <c r="Q353" s="16"/>
      <c r="R353" s="59" t="str">
        <f t="shared" si="25"/>
        <v/>
      </c>
      <c r="S353" s="19" t="str">
        <f t="shared" si="26"/>
        <v/>
      </c>
      <c r="V353" s="16"/>
      <c r="W353" s="16"/>
      <c r="Z353" s="16"/>
      <c r="AA353" s="59" t="str">
        <f t="shared" si="27"/>
        <v/>
      </c>
      <c r="AB353" s="64" t="str">
        <f t="shared" si="28"/>
        <v/>
      </c>
      <c r="AC353" s="19" t="str">
        <f t="shared" si="29"/>
        <v/>
      </c>
    </row>
    <row r="354" spans="13:29">
      <c r="M354" s="16"/>
      <c r="N354" s="16"/>
      <c r="Q354" s="16"/>
      <c r="R354" s="59" t="str">
        <f t="shared" si="25"/>
        <v/>
      </c>
      <c r="S354" s="19" t="str">
        <f t="shared" si="26"/>
        <v/>
      </c>
      <c r="V354" s="16"/>
      <c r="W354" s="16"/>
      <c r="Z354" s="16"/>
      <c r="AA354" s="59" t="str">
        <f t="shared" si="27"/>
        <v/>
      </c>
      <c r="AB354" s="64" t="str">
        <f t="shared" si="28"/>
        <v/>
      </c>
      <c r="AC354" s="19" t="str">
        <f t="shared" si="29"/>
        <v/>
      </c>
    </row>
    <row r="355" spans="13:29">
      <c r="M355" s="16"/>
      <c r="N355" s="16"/>
      <c r="Q355" s="16"/>
      <c r="R355" s="59" t="str">
        <f t="shared" si="25"/>
        <v/>
      </c>
      <c r="S355" s="19" t="str">
        <f t="shared" si="26"/>
        <v/>
      </c>
      <c r="V355" s="16"/>
      <c r="W355" s="16"/>
      <c r="Z355" s="16"/>
      <c r="AA355" s="59" t="str">
        <f t="shared" si="27"/>
        <v/>
      </c>
      <c r="AB355" s="64" t="str">
        <f t="shared" si="28"/>
        <v/>
      </c>
      <c r="AC355" s="19" t="str">
        <f t="shared" si="29"/>
        <v/>
      </c>
    </row>
    <row r="356" spans="13:29">
      <c r="M356" s="16"/>
      <c r="N356" s="16"/>
      <c r="Q356" s="16"/>
      <c r="R356" s="59" t="str">
        <f t="shared" si="25"/>
        <v/>
      </c>
      <c r="S356" s="19" t="str">
        <f t="shared" si="26"/>
        <v/>
      </c>
      <c r="V356" s="16"/>
      <c r="W356" s="16"/>
      <c r="Z356" s="16"/>
      <c r="AA356" s="59" t="str">
        <f t="shared" si="27"/>
        <v/>
      </c>
      <c r="AB356" s="64" t="str">
        <f t="shared" si="28"/>
        <v/>
      </c>
      <c r="AC356" s="19" t="str">
        <f t="shared" si="29"/>
        <v/>
      </c>
    </row>
    <row r="357" spans="13:29">
      <c r="M357" s="16"/>
      <c r="N357" s="16"/>
      <c r="Q357" s="16"/>
      <c r="R357" s="59" t="str">
        <f t="shared" si="25"/>
        <v/>
      </c>
      <c r="S357" s="19" t="str">
        <f t="shared" si="26"/>
        <v/>
      </c>
      <c r="V357" s="16"/>
      <c r="W357" s="16"/>
      <c r="Z357" s="16"/>
      <c r="AA357" s="59" t="str">
        <f t="shared" si="27"/>
        <v/>
      </c>
      <c r="AB357" s="64" t="str">
        <f t="shared" si="28"/>
        <v/>
      </c>
      <c r="AC357" s="19" t="str">
        <f t="shared" si="29"/>
        <v/>
      </c>
    </row>
    <row r="358" spans="13:29">
      <c r="M358" s="16"/>
      <c r="N358" s="16"/>
      <c r="Q358" s="16"/>
      <c r="R358" s="59" t="str">
        <f t="shared" si="25"/>
        <v/>
      </c>
      <c r="S358" s="19" t="str">
        <f t="shared" si="26"/>
        <v/>
      </c>
      <c r="V358" s="16"/>
      <c r="W358" s="16"/>
      <c r="Z358" s="16"/>
      <c r="AA358" s="59" t="str">
        <f t="shared" si="27"/>
        <v/>
      </c>
      <c r="AB358" s="64" t="str">
        <f t="shared" si="28"/>
        <v/>
      </c>
      <c r="AC358" s="19" t="str">
        <f t="shared" si="29"/>
        <v/>
      </c>
    </row>
    <row r="359" spans="13:29">
      <c r="M359" s="16"/>
      <c r="N359" s="16"/>
      <c r="Q359" s="16"/>
      <c r="R359" s="59" t="str">
        <f t="shared" si="25"/>
        <v/>
      </c>
      <c r="S359" s="19" t="str">
        <f t="shared" si="26"/>
        <v/>
      </c>
      <c r="V359" s="16"/>
      <c r="W359" s="16"/>
      <c r="Z359" s="16"/>
      <c r="AA359" s="59" t="str">
        <f t="shared" si="27"/>
        <v/>
      </c>
      <c r="AB359" s="64" t="str">
        <f t="shared" si="28"/>
        <v/>
      </c>
      <c r="AC359" s="19" t="str">
        <f t="shared" si="29"/>
        <v/>
      </c>
    </row>
    <row r="360" spans="13:29">
      <c r="M360" s="16"/>
      <c r="N360" s="16"/>
      <c r="Q360" s="16"/>
      <c r="R360" s="59" t="str">
        <f t="shared" si="25"/>
        <v/>
      </c>
      <c r="S360" s="19" t="str">
        <f t="shared" si="26"/>
        <v/>
      </c>
      <c r="V360" s="16"/>
      <c r="W360" s="16"/>
      <c r="Z360" s="16"/>
      <c r="AA360" s="59" t="str">
        <f t="shared" si="27"/>
        <v/>
      </c>
      <c r="AB360" s="64" t="str">
        <f t="shared" si="28"/>
        <v/>
      </c>
      <c r="AC360" s="19" t="str">
        <f t="shared" si="29"/>
        <v/>
      </c>
    </row>
    <row r="361" spans="13:29">
      <c r="M361" s="16"/>
      <c r="N361" s="16"/>
      <c r="Q361" s="16"/>
      <c r="R361" s="59" t="str">
        <f t="shared" si="25"/>
        <v/>
      </c>
      <c r="S361" s="19" t="str">
        <f t="shared" si="26"/>
        <v/>
      </c>
      <c r="V361" s="16"/>
      <c r="W361" s="16"/>
      <c r="Z361" s="16"/>
      <c r="AA361" s="59" t="str">
        <f t="shared" si="27"/>
        <v/>
      </c>
      <c r="AB361" s="64" t="str">
        <f t="shared" si="28"/>
        <v/>
      </c>
      <c r="AC361" s="19" t="str">
        <f t="shared" si="29"/>
        <v/>
      </c>
    </row>
    <row r="362" spans="13:29">
      <c r="M362" s="16"/>
      <c r="N362" s="16"/>
      <c r="Q362" s="16"/>
      <c r="R362" s="59" t="str">
        <f t="shared" si="25"/>
        <v/>
      </c>
      <c r="S362" s="19" t="str">
        <f t="shared" si="26"/>
        <v/>
      </c>
      <c r="V362" s="16"/>
      <c r="W362" s="16"/>
      <c r="Z362" s="16"/>
      <c r="AA362" s="59" t="str">
        <f t="shared" si="27"/>
        <v/>
      </c>
      <c r="AB362" s="64" t="str">
        <f t="shared" si="28"/>
        <v/>
      </c>
      <c r="AC362" s="19" t="str">
        <f t="shared" si="29"/>
        <v/>
      </c>
    </row>
    <row r="363" spans="13:29">
      <c r="M363" s="16"/>
      <c r="N363" s="16"/>
      <c r="Q363" s="16"/>
      <c r="R363" s="59" t="str">
        <f t="shared" si="25"/>
        <v/>
      </c>
      <c r="S363" s="19" t="str">
        <f t="shared" si="26"/>
        <v/>
      </c>
      <c r="V363" s="16"/>
      <c r="W363" s="16"/>
      <c r="Z363" s="16"/>
      <c r="AA363" s="59" t="str">
        <f t="shared" si="27"/>
        <v/>
      </c>
      <c r="AB363" s="64" t="str">
        <f t="shared" si="28"/>
        <v/>
      </c>
      <c r="AC363" s="19" t="str">
        <f t="shared" si="29"/>
        <v/>
      </c>
    </row>
    <row r="364" spans="13:29">
      <c r="M364" s="16"/>
      <c r="N364" s="16"/>
      <c r="Q364" s="16"/>
      <c r="R364" s="59" t="str">
        <f t="shared" si="25"/>
        <v/>
      </c>
      <c r="S364" s="19" t="str">
        <f t="shared" si="26"/>
        <v/>
      </c>
      <c r="V364" s="16"/>
      <c r="W364" s="16"/>
      <c r="Z364" s="16"/>
      <c r="AA364" s="59" t="str">
        <f t="shared" si="27"/>
        <v/>
      </c>
      <c r="AB364" s="64" t="str">
        <f t="shared" si="28"/>
        <v/>
      </c>
      <c r="AC364" s="19" t="str">
        <f t="shared" si="29"/>
        <v/>
      </c>
    </row>
    <row r="365" spans="13:29">
      <c r="M365" s="16"/>
      <c r="N365" s="16"/>
      <c r="Q365" s="16"/>
      <c r="R365" s="59" t="str">
        <f t="shared" si="25"/>
        <v/>
      </c>
      <c r="S365" s="19" t="str">
        <f t="shared" si="26"/>
        <v/>
      </c>
      <c r="V365" s="16"/>
      <c r="W365" s="16"/>
      <c r="Z365" s="16"/>
      <c r="AA365" s="59" t="str">
        <f t="shared" si="27"/>
        <v/>
      </c>
      <c r="AB365" s="64" t="str">
        <f t="shared" si="28"/>
        <v/>
      </c>
      <c r="AC365" s="19" t="str">
        <f t="shared" si="29"/>
        <v/>
      </c>
    </row>
    <row r="366" spans="13:29">
      <c r="M366" s="16"/>
      <c r="N366" s="16"/>
      <c r="Q366" s="16"/>
      <c r="R366" s="59" t="str">
        <f t="shared" si="25"/>
        <v/>
      </c>
      <c r="S366" s="19" t="str">
        <f t="shared" si="26"/>
        <v/>
      </c>
      <c r="V366" s="16"/>
      <c r="W366" s="16"/>
      <c r="Z366" s="16"/>
      <c r="AA366" s="59" t="str">
        <f t="shared" si="27"/>
        <v/>
      </c>
      <c r="AB366" s="64" t="str">
        <f t="shared" si="28"/>
        <v/>
      </c>
      <c r="AC366" s="19" t="str">
        <f t="shared" si="29"/>
        <v/>
      </c>
    </row>
    <row r="367" spans="13:29">
      <c r="M367" s="16"/>
      <c r="N367" s="16"/>
      <c r="Q367" s="16"/>
      <c r="R367" s="59" t="str">
        <f t="shared" si="25"/>
        <v/>
      </c>
      <c r="S367" s="19" t="str">
        <f t="shared" si="26"/>
        <v/>
      </c>
      <c r="V367" s="16"/>
      <c r="W367" s="16"/>
      <c r="Z367" s="16"/>
      <c r="AA367" s="59" t="str">
        <f t="shared" si="27"/>
        <v/>
      </c>
      <c r="AB367" s="64" t="str">
        <f t="shared" si="28"/>
        <v/>
      </c>
      <c r="AC367" s="19" t="str">
        <f t="shared" si="29"/>
        <v/>
      </c>
    </row>
    <row r="368" spans="13:29">
      <c r="M368" s="16"/>
      <c r="N368" s="16"/>
      <c r="Q368" s="16"/>
      <c r="R368" s="59" t="str">
        <f t="shared" si="25"/>
        <v/>
      </c>
      <c r="S368" s="19" t="str">
        <f t="shared" si="26"/>
        <v/>
      </c>
      <c r="V368" s="16"/>
      <c r="W368" s="16"/>
      <c r="Z368" s="16"/>
      <c r="AA368" s="59" t="str">
        <f t="shared" si="27"/>
        <v/>
      </c>
      <c r="AB368" s="64" t="str">
        <f t="shared" si="28"/>
        <v/>
      </c>
      <c r="AC368" s="19" t="str">
        <f t="shared" si="29"/>
        <v/>
      </c>
    </row>
    <row r="369" spans="13:29">
      <c r="M369" s="16"/>
      <c r="N369" s="16"/>
      <c r="Q369" s="16"/>
      <c r="R369" s="59" t="str">
        <f t="shared" si="25"/>
        <v/>
      </c>
      <c r="S369" s="19" t="str">
        <f t="shared" si="26"/>
        <v/>
      </c>
      <c r="V369" s="16"/>
      <c r="W369" s="16"/>
      <c r="Z369" s="16"/>
      <c r="AA369" s="59" t="str">
        <f t="shared" si="27"/>
        <v/>
      </c>
      <c r="AB369" s="64" t="str">
        <f t="shared" si="28"/>
        <v/>
      </c>
      <c r="AC369" s="19" t="str">
        <f t="shared" si="29"/>
        <v/>
      </c>
    </row>
    <row r="370" spans="13:29">
      <c r="M370" s="16"/>
      <c r="N370" s="16"/>
      <c r="Q370" s="16"/>
      <c r="R370" s="59" t="str">
        <f t="shared" si="25"/>
        <v/>
      </c>
      <c r="S370" s="19" t="str">
        <f t="shared" si="26"/>
        <v/>
      </c>
      <c r="V370" s="16"/>
      <c r="W370" s="16"/>
      <c r="Z370" s="16"/>
      <c r="AA370" s="59" t="str">
        <f t="shared" si="27"/>
        <v/>
      </c>
      <c r="AB370" s="64" t="str">
        <f t="shared" si="28"/>
        <v/>
      </c>
      <c r="AC370" s="19" t="str">
        <f t="shared" si="29"/>
        <v/>
      </c>
    </row>
    <row r="371" spans="13:29">
      <c r="M371" s="16"/>
      <c r="N371" s="16"/>
      <c r="Q371" s="16"/>
      <c r="R371" s="59" t="str">
        <f t="shared" si="25"/>
        <v/>
      </c>
      <c r="S371" s="19" t="str">
        <f t="shared" si="26"/>
        <v/>
      </c>
      <c r="V371" s="16"/>
      <c r="W371" s="16"/>
      <c r="Z371" s="16"/>
      <c r="AA371" s="59" t="str">
        <f t="shared" si="27"/>
        <v/>
      </c>
      <c r="AB371" s="64" t="str">
        <f t="shared" si="28"/>
        <v/>
      </c>
      <c r="AC371" s="19" t="str">
        <f t="shared" si="29"/>
        <v/>
      </c>
    </row>
    <row r="372" spans="13:29">
      <c r="M372" s="16"/>
      <c r="N372" s="16"/>
      <c r="Q372" s="16"/>
      <c r="R372" s="59" t="str">
        <f t="shared" si="25"/>
        <v/>
      </c>
      <c r="S372" s="19" t="str">
        <f t="shared" si="26"/>
        <v/>
      </c>
      <c r="V372" s="16"/>
      <c r="W372" s="16"/>
      <c r="Z372" s="16"/>
      <c r="AA372" s="59" t="str">
        <f t="shared" si="27"/>
        <v/>
      </c>
      <c r="AB372" s="64" t="str">
        <f t="shared" si="28"/>
        <v/>
      </c>
      <c r="AC372" s="19" t="str">
        <f t="shared" si="29"/>
        <v/>
      </c>
    </row>
    <row r="373" spans="13:29">
      <c r="M373" s="16"/>
      <c r="N373" s="16"/>
      <c r="Q373" s="16"/>
      <c r="R373" s="59" t="str">
        <f t="shared" si="25"/>
        <v/>
      </c>
      <c r="S373" s="19" t="str">
        <f t="shared" si="26"/>
        <v/>
      </c>
      <c r="V373" s="16"/>
      <c r="W373" s="16"/>
      <c r="Z373" s="16"/>
      <c r="AA373" s="59" t="str">
        <f t="shared" si="27"/>
        <v/>
      </c>
      <c r="AB373" s="64" t="str">
        <f t="shared" si="28"/>
        <v/>
      </c>
      <c r="AC373" s="19" t="str">
        <f t="shared" si="29"/>
        <v/>
      </c>
    </row>
    <row r="374" spans="13:29">
      <c r="M374" s="16"/>
      <c r="N374" s="16"/>
      <c r="Q374" s="16"/>
      <c r="R374" s="59" t="str">
        <f t="shared" si="25"/>
        <v/>
      </c>
      <c r="S374" s="19" t="str">
        <f t="shared" si="26"/>
        <v/>
      </c>
      <c r="V374" s="16"/>
      <c r="W374" s="16"/>
      <c r="Z374" s="16"/>
      <c r="AA374" s="59" t="str">
        <f t="shared" si="27"/>
        <v/>
      </c>
      <c r="AB374" s="64" t="str">
        <f t="shared" si="28"/>
        <v/>
      </c>
      <c r="AC374" s="19" t="str">
        <f t="shared" si="29"/>
        <v/>
      </c>
    </row>
    <row r="375" spans="13:29">
      <c r="M375" s="16"/>
      <c r="N375" s="16"/>
      <c r="Q375" s="16"/>
      <c r="R375" s="59" t="str">
        <f t="shared" si="25"/>
        <v/>
      </c>
      <c r="S375" s="19" t="str">
        <f t="shared" si="26"/>
        <v/>
      </c>
      <c r="V375" s="16"/>
      <c r="W375" s="16"/>
      <c r="Z375" s="16"/>
      <c r="AA375" s="59" t="str">
        <f t="shared" si="27"/>
        <v/>
      </c>
      <c r="AB375" s="64" t="str">
        <f t="shared" si="28"/>
        <v/>
      </c>
      <c r="AC375" s="19" t="str">
        <f t="shared" si="29"/>
        <v/>
      </c>
    </row>
    <row r="376" spans="13:29">
      <c r="M376" s="16"/>
      <c r="N376" s="16"/>
      <c r="Q376" s="16"/>
      <c r="R376" s="59" t="str">
        <f t="shared" si="25"/>
        <v/>
      </c>
      <c r="S376" s="19" t="str">
        <f t="shared" si="26"/>
        <v/>
      </c>
      <c r="V376" s="16"/>
      <c r="W376" s="16"/>
      <c r="Z376" s="16"/>
      <c r="AA376" s="59" t="str">
        <f t="shared" si="27"/>
        <v/>
      </c>
      <c r="AB376" s="64" t="str">
        <f t="shared" si="28"/>
        <v/>
      </c>
      <c r="AC376" s="19" t="str">
        <f t="shared" si="29"/>
        <v/>
      </c>
    </row>
    <row r="377" spans="13:29">
      <c r="M377" s="16"/>
      <c r="N377" s="16"/>
      <c r="Q377" s="16"/>
      <c r="R377" s="59" t="str">
        <f t="shared" si="25"/>
        <v/>
      </c>
      <c r="S377" s="19" t="str">
        <f t="shared" si="26"/>
        <v/>
      </c>
      <c r="V377" s="16"/>
      <c r="W377" s="16"/>
      <c r="Z377" s="16"/>
      <c r="AA377" s="59" t="str">
        <f t="shared" si="27"/>
        <v/>
      </c>
      <c r="AB377" s="64" t="str">
        <f t="shared" si="28"/>
        <v/>
      </c>
      <c r="AC377" s="19" t="str">
        <f t="shared" si="29"/>
        <v/>
      </c>
    </row>
    <row r="378" spans="13:29">
      <c r="M378" s="16"/>
      <c r="N378" s="16"/>
      <c r="Q378" s="16"/>
      <c r="R378" s="59" t="str">
        <f t="shared" si="25"/>
        <v/>
      </c>
      <c r="S378" s="19" t="str">
        <f t="shared" si="26"/>
        <v/>
      </c>
      <c r="V378" s="16"/>
      <c r="W378" s="16"/>
      <c r="Z378" s="16"/>
      <c r="AA378" s="59" t="str">
        <f t="shared" si="27"/>
        <v/>
      </c>
      <c r="AB378" s="64" t="str">
        <f t="shared" si="28"/>
        <v/>
      </c>
      <c r="AC378" s="19" t="str">
        <f t="shared" si="29"/>
        <v/>
      </c>
    </row>
    <row r="379" spans="13:29">
      <c r="M379" s="16"/>
      <c r="N379" s="16"/>
      <c r="Q379" s="16"/>
      <c r="R379" s="59" t="str">
        <f t="shared" si="25"/>
        <v/>
      </c>
      <c r="S379" s="19" t="str">
        <f t="shared" si="26"/>
        <v/>
      </c>
      <c r="V379" s="16"/>
      <c r="W379" s="16"/>
      <c r="Z379" s="16"/>
      <c r="AA379" s="59" t="str">
        <f t="shared" si="27"/>
        <v/>
      </c>
      <c r="AB379" s="64" t="str">
        <f t="shared" si="28"/>
        <v/>
      </c>
      <c r="AC379" s="19" t="str">
        <f t="shared" si="29"/>
        <v/>
      </c>
    </row>
    <row r="380" spans="13:29">
      <c r="M380" s="16"/>
      <c r="N380" s="16"/>
      <c r="Q380" s="16"/>
      <c r="R380" s="59" t="str">
        <f t="shared" si="25"/>
        <v/>
      </c>
      <c r="S380" s="19" t="str">
        <f t="shared" si="26"/>
        <v/>
      </c>
      <c r="V380" s="16"/>
      <c r="W380" s="16"/>
      <c r="Z380" s="16"/>
      <c r="AA380" s="59" t="str">
        <f t="shared" si="27"/>
        <v/>
      </c>
      <c r="AB380" s="64" t="str">
        <f t="shared" si="28"/>
        <v/>
      </c>
      <c r="AC380" s="19" t="str">
        <f t="shared" si="29"/>
        <v/>
      </c>
    </row>
    <row r="381" spans="13:29">
      <c r="M381" s="16"/>
      <c r="N381" s="16"/>
      <c r="Q381" s="16"/>
      <c r="R381" s="59" t="str">
        <f t="shared" si="25"/>
        <v/>
      </c>
      <c r="S381" s="19" t="str">
        <f t="shared" si="26"/>
        <v/>
      </c>
      <c r="V381" s="16"/>
      <c r="W381" s="16"/>
      <c r="Z381" s="16"/>
      <c r="AA381" s="59" t="str">
        <f t="shared" si="27"/>
        <v/>
      </c>
      <c r="AB381" s="64" t="str">
        <f t="shared" si="28"/>
        <v/>
      </c>
      <c r="AC381" s="19" t="str">
        <f t="shared" si="29"/>
        <v/>
      </c>
    </row>
    <row r="382" spans="13:29">
      <c r="M382" s="16"/>
      <c r="N382" s="16"/>
      <c r="Q382" s="16"/>
      <c r="R382" s="59" t="str">
        <f t="shared" si="25"/>
        <v/>
      </c>
      <c r="S382" s="19" t="str">
        <f t="shared" si="26"/>
        <v/>
      </c>
      <c r="V382" s="16"/>
      <c r="W382" s="16"/>
      <c r="Z382" s="16"/>
      <c r="AA382" s="59" t="str">
        <f t="shared" si="27"/>
        <v/>
      </c>
      <c r="AB382" s="64" t="str">
        <f t="shared" si="28"/>
        <v/>
      </c>
      <c r="AC382" s="19" t="str">
        <f t="shared" si="29"/>
        <v/>
      </c>
    </row>
    <row r="383" spans="13:29">
      <c r="M383" s="16"/>
      <c r="N383" s="16"/>
      <c r="Q383" s="16"/>
      <c r="R383" s="59" t="str">
        <f t="shared" si="25"/>
        <v/>
      </c>
      <c r="S383" s="19" t="str">
        <f t="shared" si="26"/>
        <v/>
      </c>
      <c r="V383" s="16"/>
      <c r="W383" s="16"/>
      <c r="Z383" s="16"/>
      <c r="AA383" s="59" t="str">
        <f t="shared" si="27"/>
        <v/>
      </c>
      <c r="AB383" s="64" t="str">
        <f t="shared" si="28"/>
        <v/>
      </c>
      <c r="AC383" s="19" t="str">
        <f t="shared" si="29"/>
        <v/>
      </c>
    </row>
    <row r="384" spans="13:29">
      <c r="M384" s="16"/>
      <c r="N384" s="16"/>
      <c r="Q384" s="16"/>
      <c r="R384" s="59" t="str">
        <f t="shared" si="25"/>
        <v/>
      </c>
      <c r="S384" s="19" t="str">
        <f t="shared" si="26"/>
        <v/>
      </c>
      <c r="V384" s="16"/>
      <c r="W384" s="16"/>
      <c r="Z384" s="16"/>
      <c r="AA384" s="59" t="str">
        <f t="shared" si="27"/>
        <v/>
      </c>
      <c r="AB384" s="64" t="str">
        <f t="shared" si="28"/>
        <v/>
      </c>
      <c r="AC384" s="19" t="str">
        <f t="shared" si="29"/>
        <v/>
      </c>
    </row>
    <row r="385" spans="13:29">
      <c r="M385" s="16"/>
      <c r="N385" s="16"/>
      <c r="Q385" s="16"/>
      <c r="R385" s="59" t="str">
        <f t="shared" si="25"/>
        <v/>
      </c>
      <c r="S385" s="19" t="str">
        <f t="shared" si="26"/>
        <v/>
      </c>
      <c r="V385" s="16"/>
      <c r="W385" s="16"/>
      <c r="Z385" s="16"/>
      <c r="AA385" s="59" t="str">
        <f t="shared" si="27"/>
        <v/>
      </c>
      <c r="AB385" s="64" t="str">
        <f t="shared" si="28"/>
        <v/>
      </c>
      <c r="AC385" s="19" t="str">
        <f t="shared" si="29"/>
        <v/>
      </c>
    </row>
    <row r="386" spans="13:29">
      <c r="M386" s="16"/>
      <c r="N386" s="16"/>
      <c r="Q386" s="16"/>
      <c r="R386" s="59" t="str">
        <f t="shared" si="25"/>
        <v/>
      </c>
      <c r="S386" s="19" t="str">
        <f t="shared" si="26"/>
        <v/>
      </c>
      <c r="V386" s="16"/>
      <c r="W386" s="16"/>
      <c r="Z386" s="16"/>
      <c r="AA386" s="59" t="str">
        <f t="shared" si="27"/>
        <v/>
      </c>
      <c r="AB386" s="64" t="str">
        <f t="shared" si="28"/>
        <v/>
      </c>
      <c r="AC386" s="19" t="str">
        <f t="shared" si="29"/>
        <v/>
      </c>
    </row>
    <row r="387" spans="13:29">
      <c r="M387" s="16"/>
      <c r="N387" s="16"/>
      <c r="Q387" s="16"/>
      <c r="R387" s="59" t="str">
        <f t="shared" ref="R387:R450" si="30">IF(AND(K387="Accepted",N387=""),"Enter date 1st dose administered",IF(AND(K387="Previously vaccinated at another facility",N387=""),"Enter date 1st dose administered",IF(AND(K387="Refused",L387=""),"Enter reason for refusal",IF(N387&lt;&gt;"","YES",IF(K387="Refused","NO",IF(AND($J387&lt;&gt;"",K387=""),"Enter Vaccination Status",IF(K387="Unknown","Unknown","")))))))</f>
        <v/>
      </c>
      <c r="S387" s="19" t="str">
        <f t="shared" ref="S387:S450" si="31">IF(N387="","",IF(J387="Pfizer-BioNTech",N387+21,IF(J387="Moderna",N387+28,IF(J387="Janssen/Johnson &amp; Johnson","N/A",""))))</f>
        <v/>
      </c>
      <c r="V387" s="16"/>
      <c r="W387" s="16"/>
      <c r="Z387" s="16"/>
      <c r="AA387" s="59" t="str">
        <f t="shared" ref="AA387:AA450" si="32">IF($J387="Janssen/Johnson &amp; Johnson","N/A",IF(AND(T387="Accepted",W387=""),"Enter date 2nd dose administered",IF(AND(T387="Previously vaccinated at another facility",W387=""),"Enter date 2nd dose administered",IF(R387="NO","NO",IF(AND(T387="Refused",U387=""),"Enter reason for refusal",IF(W387&lt;&gt;"","YES",IF(T387="Refused","NO",IF(AND(R387="YES",T387=""),"NO",IF(T387="Unknown","Unknown","")))))))))</f>
        <v/>
      </c>
      <c r="AB387" s="64" t="str">
        <f t="shared" ref="AB387:AB450" si="33">IF(OR(Z387="YES",Q387="YES"),"YES",IF(AC387="","","NO"))</f>
        <v/>
      </c>
      <c r="AC387" s="19" t="str">
        <f t="shared" ref="AC387:AC450" si="34">IF(OR(AA387="YES",AA387="Enter date 2nd dose administered"),"YES",IF(AND(J387="Janssen/Johnson &amp; Johnson",R387="YES"),"YES",IF(OR(L387="Medical Contraindication",U387="Medical Contraindication"),"Medical Contraindication",IF(AND(R387="YES",T387=""),"NEEDS 2ND DOSE",IF(AND(R387="Enter date 1st dose administered",T387=""),"NEEDS 2ND DOSE",IF(AND(R387="YES",U387="Offered and Declined"),"Refused 2nd Dose",IF(OR(R387="NO",R387="Enter reason for refusal"),"NO",IF(OR(R387="Unknown",AA387="Unknown"),"Unknown",""))))))))</f>
        <v/>
      </c>
    </row>
    <row r="388" spans="13:29">
      <c r="M388" s="16"/>
      <c r="N388" s="16"/>
      <c r="Q388" s="16"/>
      <c r="R388" s="59" t="str">
        <f t="shared" si="30"/>
        <v/>
      </c>
      <c r="S388" s="19" t="str">
        <f t="shared" si="31"/>
        <v/>
      </c>
      <c r="V388" s="16"/>
      <c r="W388" s="16"/>
      <c r="Z388" s="16"/>
      <c r="AA388" s="59" t="str">
        <f t="shared" si="32"/>
        <v/>
      </c>
      <c r="AB388" s="64" t="str">
        <f t="shared" si="33"/>
        <v/>
      </c>
      <c r="AC388" s="19" t="str">
        <f t="shared" si="34"/>
        <v/>
      </c>
    </row>
    <row r="389" spans="13:29">
      <c r="M389" s="16"/>
      <c r="N389" s="16"/>
      <c r="Q389" s="16"/>
      <c r="R389" s="59" t="str">
        <f t="shared" si="30"/>
        <v/>
      </c>
      <c r="S389" s="19" t="str">
        <f t="shared" si="31"/>
        <v/>
      </c>
      <c r="V389" s="16"/>
      <c r="W389" s="16"/>
      <c r="Z389" s="16"/>
      <c r="AA389" s="59" t="str">
        <f t="shared" si="32"/>
        <v/>
      </c>
      <c r="AB389" s="64" t="str">
        <f t="shared" si="33"/>
        <v/>
      </c>
      <c r="AC389" s="19" t="str">
        <f t="shared" si="34"/>
        <v/>
      </c>
    </row>
    <row r="390" spans="13:29">
      <c r="M390" s="16"/>
      <c r="N390" s="16"/>
      <c r="Q390" s="16"/>
      <c r="R390" s="59" t="str">
        <f t="shared" si="30"/>
        <v/>
      </c>
      <c r="S390" s="19" t="str">
        <f t="shared" si="31"/>
        <v/>
      </c>
      <c r="V390" s="16"/>
      <c r="W390" s="16"/>
      <c r="Z390" s="16"/>
      <c r="AA390" s="59" t="str">
        <f t="shared" si="32"/>
        <v/>
      </c>
      <c r="AB390" s="64" t="str">
        <f t="shared" si="33"/>
        <v/>
      </c>
      <c r="AC390" s="19" t="str">
        <f t="shared" si="34"/>
        <v/>
      </c>
    </row>
    <row r="391" spans="13:29">
      <c r="M391" s="16"/>
      <c r="N391" s="16"/>
      <c r="Q391" s="16"/>
      <c r="R391" s="59" t="str">
        <f t="shared" si="30"/>
        <v/>
      </c>
      <c r="S391" s="19" t="str">
        <f t="shared" si="31"/>
        <v/>
      </c>
      <c r="V391" s="16"/>
      <c r="W391" s="16"/>
      <c r="Z391" s="16"/>
      <c r="AA391" s="59" t="str">
        <f t="shared" si="32"/>
        <v/>
      </c>
      <c r="AB391" s="64" t="str">
        <f t="shared" si="33"/>
        <v/>
      </c>
      <c r="AC391" s="19" t="str">
        <f t="shared" si="34"/>
        <v/>
      </c>
    </row>
    <row r="392" spans="13:29">
      <c r="M392" s="16"/>
      <c r="N392" s="16"/>
      <c r="Q392" s="16"/>
      <c r="R392" s="59" t="str">
        <f t="shared" si="30"/>
        <v/>
      </c>
      <c r="S392" s="19" t="str">
        <f t="shared" si="31"/>
        <v/>
      </c>
      <c r="V392" s="16"/>
      <c r="W392" s="16"/>
      <c r="Z392" s="16"/>
      <c r="AA392" s="59" t="str">
        <f t="shared" si="32"/>
        <v/>
      </c>
      <c r="AB392" s="64" t="str">
        <f t="shared" si="33"/>
        <v/>
      </c>
      <c r="AC392" s="19" t="str">
        <f t="shared" si="34"/>
        <v/>
      </c>
    </row>
    <row r="393" spans="13:29">
      <c r="M393" s="16"/>
      <c r="N393" s="16"/>
      <c r="Q393" s="16"/>
      <c r="R393" s="59" t="str">
        <f t="shared" si="30"/>
        <v/>
      </c>
      <c r="S393" s="19" t="str">
        <f t="shared" si="31"/>
        <v/>
      </c>
      <c r="V393" s="16"/>
      <c r="W393" s="16"/>
      <c r="Z393" s="16"/>
      <c r="AA393" s="59" t="str">
        <f t="shared" si="32"/>
        <v/>
      </c>
      <c r="AB393" s="64" t="str">
        <f t="shared" si="33"/>
        <v/>
      </c>
      <c r="AC393" s="19" t="str">
        <f t="shared" si="34"/>
        <v/>
      </c>
    </row>
    <row r="394" spans="13:29">
      <c r="M394" s="16"/>
      <c r="N394" s="16"/>
      <c r="Q394" s="16"/>
      <c r="R394" s="59" t="str">
        <f t="shared" si="30"/>
        <v/>
      </c>
      <c r="S394" s="19" t="str">
        <f t="shared" si="31"/>
        <v/>
      </c>
      <c r="V394" s="16"/>
      <c r="W394" s="16"/>
      <c r="Z394" s="16"/>
      <c r="AA394" s="59" t="str">
        <f t="shared" si="32"/>
        <v/>
      </c>
      <c r="AB394" s="64" t="str">
        <f t="shared" si="33"/>
        <v/>
      </c>
      <c r="AC394" s="19" t="str">
        <f t="shared" si="34"/>
        <v/>
      </c>
    </row>
    <row r="395" spans="13:29">
      <c r="M395" s="16"/>
      <c r="N395" s="16"/>
      <c r="Q395" s="16"/>
      <c r="R395" s="59" t="str">
        <f t="shared" si="30"/>
        <v/>
      </c>
      <c r="S395" s="19" t="str">
        <f t="shared" si="31"/>
        <v/>
      </c>
      <c r="V395" s="16"/>
      <c r="W395" s="16"/>
      <c r="Z395" s="16"/>
      <c r="AA395" s="59" t="str">
        <f t="shared" si="32"/>
        <v/>
      </c>
      <c r="AB395" s="64" t="str">
        <f t="shared" si="33"/>
        <v/>
      </c>
      <c r="AC395" s="19" t="str">
        <f t="shared" si="34"/>
        <v/>
      </c>
    </row>
    <row r="396" spans="13:29">
      <c r="M396" s="16"/>
      <c r="N396" s="16"/>
      <c r="Q396" s="16"/>
      <c r="R396" s="59" t="str">
        <f t="shared" si="30"/>
        <v/>
      </c>
      <c r="S396" s="19" t="str">
        <f t="shared" si="31"/>
        <v/>
      </c>
      <c r="V396" s="16"/>
      <c r="W396" s="16"/>
      <c r="Z396" s="16"/>
      <c r="AA396" s="59" t="str">
        <f t="shared" si="32"/>
        <v/>
      </c>
      <c r="AB396" s="64" t="str">
        <f t="shared" si="33"/>
        <v/>
      </c>
      <c r="AC396" s="19" t="str">
        <f t="shared" si="34"/>
        <v/>
      </c>
    </row>
    <row r="397" spans="13:29">
      <c r="M397" s="16"/>
      <c r="N397" s="16"/>
      <c r="Q397" s="16"/>
      <c r="R397" s="59" t="str">
        <f t="shared" si="30"/>
        <v/>
      </c>
      <c r="S397" s="19" t="str">
        <f t="shared" si="31"/>
        <v/>
      </c>
      <c r="V397" s="16"/>
      <c r="W397" s="16"/>
      <c r="Z397" s="16"/>
      <c r="AA397" s="59" t="str">
        <f t="shared" si="32"/>
        <v/>
      </c>
      <c r="AB397" s="64" t="str">
        <f t="shared" si="33"/>
        <v/>
      </c>
      <c r="AC397" s="19" t="str">
        <f t="shared" si="34"/>
        <v/>
      </c>
    </row>
    <row r="398" spans="13:29">
      <c r="M398" s="16"/>
      <c r="N398" s="16"/>
      <c r="Q398" s="16"/>
      <c r="R398" s="59" t="str">
        <f t="shared" si="30"/>
        <v/>
      </c>
      <c r="S398" s="19" t="str">
        <f t="shared" si="31"/>
        <v/>
      </c>
      <c r="V398" s="16"/>
      <c r="W398" s="16"/>
      <c r="Z398" s="16"/>
      <c r="AA398" s="59" t="str">
        <f t="shared" si="32"/>
        <v/>
      </c>
      <c r="AB398" s="64" t="str">
        <f t="shared" si="33"/>
        <v/>
      </c>
      <c r="AC398" s="19" t="str">
        <f t="shared" si="34"/>
        <v/>
      </c>
    </row>
    <row r="399" spans="13:29">
      <c r="M399" s="16"/>
      <c r="N399" s="16"/>
      <c r="Q399" s="16"/>
      <c r="R399" s="59" t="str">
        <f t="shared" si="30"/>
        <v/>
      </c>
      <c r="S399" s="19" t="str">
        <f t="shared" si="31"/>
        <v/>
      </c>
      <c r="V399" s="16"/>
      <c r="W399" s="16"/>
      <c r="Z399" s="16"/>
      <c r="AA399" s="59" t="str">
        <f t="shared" si="32"/>
        <v/>
      </c>
      <c r="AB399" s="64" t="str">
        <f t="shared" si="33"/>
        <v/>
      </c>
      <c r="AC399" s="19" t="str">
        <f t="shared" si="34"/>
        <v/>
      </c>
    </row>
    <row r="400" spans="13:29">
      <c r="M400" s="16"/>
      <c r="N400" s="16"/>
      <c r="Q400" s="16"/>
      <c r="R400" s="59" t="str">
        <f t="shared" si="30"/>
        <v/>
      </c>
      <c r="S400" s="19" t="str">
        <f t="shared" si="31"/>
        <v/>
      </c>
      <c r="V400" s="16"/>
      <c r="W400" s="16"/>
      <c r="Z400" s="16"/>
      <c r="AA400" s="59" t="str">
        <f t="shared" si="32"/>
        <v/>
      </c>
      <c r="AB400" s="64" t="str">
        <f t="shared" si="33"/>
        <v/>
      </c>
      <c r="AC400" s="19" t="str">
        <f t="shared" si="34"/>
        <v/>
      </c>
    </row>
    <row r="401" spans="13:29">
      <c r="M401" s="16"/>
      <c r="N401" s="16"/>
      <c r="Q401" s="16"/>
      <c r="R401" s="59" t="str">
        <f t="shared" si="30"/>
        <v/>
      </c>
      <c r="S401" s="19" t="str">
        <f t="shared" si="31"/>
        <v/>
      </c>
      <c r="V401" s="16"/>
      <c r="W401" s="16"/>
      <c r="Z401" s="16"/>
      <c r="AA401" s="59" t="str">
        <f t="shared" si="32"/>
        <v/>
      </c>
      <c r="AB401" s="64" t="str">
        <f t="shared" si="33"/>
        <v/>
      </c>
      <c r="AC401" s="19" t="str">
        <f t="shared" si="34"/>
        <v/>
      </c>
    </row>
    <row r="402" spans="13:29">
      <c r="M402" s="16"/>
      <c r="N402" s="16"/>
      <c r="Q402" s="16"/>
      <c r="R402" s="59" t="str">
        <f t="shared" si="30"/>
        <v/>
      </c>
      <c r="S402" s="19" t="str">
        <f t="shared" si="31"/>
        <v/>
      </c>
      <c r="V402" s="16"/>
      <c r="W402" s="16"/>
      <c r="Z402" s="16"/>
      <c r="AA402" s="59" t="str">
        <f t="shared" si="32"/>
        <v/>
      </c>
      <c r="AB402" s="64" t="str">
        <f t="shared" si="33"/>
        <v/>
      </c>
      <c r="AC402" s="19" t="str">
        <f t="shared" si="34"/>
        <v/>
      </c>
    </row>
    <row r="403" spans="13:29">
      <c r="M403" s="16"/>
      <c r="N403" s="16"/>
      <c r="Q403" s="16"/>
      <c r="R403" s="59" t="str">
        <f t="shared" si="30"/>
        <v/>
      </c>
      <c r="S403" s="19" t="str">
        <f t="shared" si="31"/>
        <v/>
      </c>
      <c r="V403" s="16"/>
      <c r="W403" s="16"/>
      <c r="Z403" s="16"/>
      <c r="AA403" s="59" t="str">
        <f t="shared" si="32"/>
        <v/>
      </c>
      <c r="AB403" s="64" t="str">
        <f t="shared" si="33"/>
        <v/>
      </c>
      <c r="AC403" s="19" t="str">
        <f t="shared" si="34"/>
        <v/>
      </c>
    </row>
    <row r="404" spans="13:29">
      <c r="M404" s="16"/>
      <c r="N404" s="16"/>
      <c r="Q404" s="16"/>
      <c r="R404" s="59" t="str">
        <f t="shared" si="30"/>
        <v/>
      </c>
      <c r="S404" s="19" t="str">
        <f t="shared" si="31"/>
        <v/>
      </c>
      <c r="V404" s="16"/>
      <c r="W404" s="16"/>
      <c r="Z404" s="16"/>
      <c r="AA404" s="59" t="str">
        <f t="shared" si="32"/>
        <v/>
      </c>
      <c r="AB404" s="64" t="str">
        <f t="shared" si="33"/>
        <v/>
      </c>
      <c r="AC404" s="19" t="str">
        <f t="shared" si="34"/>
        <v/>
      </c>
    </row>
    <row r="405" spans="13:29">
      <c r="M405" s="16"/>
      <c r="N405" s="16"/>
      <c r="Q405" s="16"/>
      <c r="R405" s="59" t="str">
        <f t="shared" si="30"/>
        <v/>
      </c>
      <c r="S405" s="19" t="str">
        <f t="shared" si="31"/>
        <v/>
      </c>
      <c r="V405" s="16"/>
      <c r="W405" s="16"/>
      <c r="Z405" s="16"/>
      <c r="AA405" s="59" t="str">
        <f t="shared" si="32"/>
        <v/>
      </c>
      <c r="AB405" s="64" t="str">
        <f t="shared" si="33"/>
        <v/>
      </c>
      <c r="AC405" s="19" t="str">
        <f t="shared" si="34"/>
        <v/>
      </c>
    </row>
    <row r="406" spans="13:29">
      <c r="M406" s="16"/>
      <c r="N406" s="16"/>
      <c r="Q406" s="16"/>
      <c r="R406" s="59" t="str">
        <f t="shared" si="30"/>
        <v/>
      </c>
      <c r="S406" s="19" t="str">
        <f t="shared" si="31"/>
        <v/>
      </c>
      <c r="V406" s="16"/>
      <c r="W406" s="16"/>
      <c r="Z406" s="16"/>
      <c r="AA406" s="59" t="str">
        <f t="shared" si="32"/>
        <v/>
      </c>
      <c r="AB406" s="64" t="str">
        <f t="shared" si="33"/>
        <v/>
      </c>
      <c r="AC406" s="19" t="str">
        <f t="shared" si="34"/>
        <v/>
      </c>
    </row>
    <row r="407" spans="13:29">
      <c r="M407" s="16"/>
      <c r="N407" s="16"/>
      <c r="Q407" s="16"/>
      <c r="R407" s="59" t="str">
        <f t="shared" si="30"/>
        <v/>
      </c>
      <c r="S407" s="19" t="str">
        <f t="shared" si="31"/>
        <v/>
      </c>
      <c r="V407" s="16"/>
      <c r="W407" s="16"/>
      <c r="Z407" s="16"/>
      <c r="AA407" s="59" t="str">
        <f t="shared" si="32"/>
        <v/>
      </c>
      <c r="AB407" s="64" t="str">
        <f t="shared" si="33"/>
        <v/>
      </c>
      <c r="AC407" s="19" t="str">
        <f t="shared" si="34"/>
        <v/>
      </c>
    </row>
    <row r="408" spans="13:29">
      <c r="M408" s="16"/>
      <c r="N408" s="16"/>
      <c r="Q408" s="16"/>
      <c r="R408" s="59" t="str">
        <f t="shared" si="30"/>
        <v/>
      </c>
      <c r="S408" s="19" t="str">
        <f t="shared" si="31"/>
        <v/>
      </c>
      <c r="V408" s="16"/>
      <c r="W408" s="16"/>
      <c r="Z408" s="16"/>
      <c r="AA408" s="59" t="str">
        <f t="shared" si="32"/>
        <v/>
      </c>
      <c r="AB408" s="64" t="str">
        <f t="shared" si="33"/>
        <v/>
      </c>
      <c r="AC408" s="19" t="str">
        <f t="shared" si="34"/>
        <v/>
      </c>
    </row>
    <row r="409" spans="13:29">
      <c r="M409" s="16"/>
      <c r="N409" s="16"/>
      <c r="Q409" s="16"/>
      <c r="R409" s="59" t="str">
        <f t="shared" si="30"/>
        <v/>
      </c>
      <c r="S409" s="19" t="str">
        <f t="shared" si="31"/>
        <v/>
      </c>
      <c r="V409" s="16"/>
      <c r="W409" s="16"/>
      <c r="Z409" s="16"/>
      <c r="AA409" s="59" t="str">
        <f t="shared" si="32"/>
        <v/>
      </c>
      <c r="AB409" s="64" t="str">
        <f t="shared" si="33"/>
        <v/>
      </c>
      <c r="AC409" s="19" t="str">
        <f t="shared" si="34"/>
        <v/>
      </c>
    </row>
    <row r="410" spans="13:29">
      <c r="M410" s="16"/>
      <c r="N410" s="16"/>
      <c r="Q410" s="16"/>
      <c r="R410" s="59" t="str">
        <f t="shared" si="30"/>
        <v/>
      </c>
      <c r="S410" s="19" t="str">
        <f t="shared" si="31"/>
        <v/>
      </c>
      <c r="V410" s="16"/>
      <c r="W410" s="16"/>
      <c r="Z410" s="16"/>
      <c r="AA410" s="59" t="str">
        <f t="shared" si="32"/>
        <v/>
      </c>
      <c r="AB410" s="64" t="str">
        <f t="shared" si="33"/>
        <v/>
      </c>
      <c r="AC410" s="19" t="str">
        <f t="shared" si="34"/>
        <v/>
      </c>
    </row>
    <row r="411" spans="13:29">
      <c r="M411" s="16"/>
      <c r="N411" s="16"/>
      <c r="Q411" s="16"/>
      <c r="R411" s="59" t="str">
        <f t="shared" si="30"/>
        <v/>
      </c>
      <c r="S411" s="19" t="str">
        <f t="shared" si="31"/>
        <v/>
      </c>
      <c r="V411" s="16"/>
      <c r="W411" s="16"/>
      <c r="Z411" s="16"/>
      <c r="AA411" s="59" t="str">
        <f t="shared" si="32"/>
        <v/>
      </c>
      <c r="AB411" s="64" t="str">
        <f t="shared" si="33"/>
        <v/>
      </c>
      <c r="AC411" s="19" t="str">
        <f t="shared" si="34"/>
        <v/>
      </c>
    </row>
    <row r="412" spans="13:29">
      <c r="M412" s="16"/>
      <c r="N412" s="16"/>
      <c r="Q412" s="16"/>
      <c r="R412" s="59" t="str">
        <f t="shared" si="30"/>
        <v/>
      </c>
      <c r="S412" s="19" t="str">
        <f t="shared" si="31"/>
        <v/>
      </c>
      <c r="V412" s="16"/>
      <c r="W412" s="16"/>
      <c r="Z412" s="16"/>
      <c r="AA412" s="59" t="str">
        <f t="shared" si="32"/>
        <v/>
      </c>
      <c r="AB412" s="64" t="str">
        <f t="shared" si="33"/>
        <v/>
      </c>
      <c r="AC412" s="19" t="str">
        <f t="shared" si="34"/>
        <v/>
      </c>
    </row>
    <row r="413" spans="13:29">
      <c r="M413" s="16"/>
      <c r="N413" s="16"/>
      <c r="Q413" s="16"/>
      <c r="R413" s="59" t="str">
        <f t="shared" si="30"/>
        <v/>
      </c>
      <c r="S413" s="19" t="str">
        <f t="shared" si="31"/>
        <v/>
      </c>
      <c r="V413" s="16"/>
      <c r="W413" s="16"/>
      <c r="Z413" s="16"/>
      <c r="AA413" s="59" t="str">
        <f t="shared" si="32"/>
        <v/>
      </c>
      <c r="AB413" s="64" t="str">
        <f t="shared" si="33"/>
        <v/>
      </c>
      <c r="AC413" s="19" t="str">
        <f t="shared" si="34"/>
        <v/>
      </c>
    </row>
    <row r="414" spans="13:29">
      <c r="M414" s="16"/>
      <c r="N414" s="16"/>
      <c r="Q414" s="16"/>
      <c r="R414" s="59" t="str">
        <f t="shared" si="30"/>
        <v/>
      </c>
      <c r="S414" s="19" t="str">
        <f t="shared" si="31"/>
        <v/>
      </c>
      <c r="V414" s="16"/>
      <c r="W414" s="16"/>
      <c r="Z414" s="16"/>
      <c r="AA414" s="59" t="str">
        <f t="shared" si="32"/>
        <v/>
      </c>
      <c r="AB414" s="64" t="str">
        <f t="shared" si="33"/>
        <v/>
      </c>
      <c r="AC414" s="19" t="str">
        <f t="shared" si="34"/>
        <v/>
      </c>
    </row>
    <row r="415" spans="13:29">
      <c r="M415" s="16"/>
      <c r="N415" s="16"/>
      <c r="Q415" s="16"/>
      <c r="R415" s="59" t="str">
        <f t="shared" si="30"/>
        <v/>
      </c>
      <c r="S415" s="19" t="str">
        <f t="shared" si="31"/>
        <v/>
      </c>
      <c r="V415" s="16"/>
      <c r="W415" s="16"/>
      <c r="Z415" s="16"/>
      <c r="AA415" s="59" t="str">
        <f t="shared" si="32"/>
        <v/>
      </c>
      <c r="AB415" s="64" t="str">
        <f t="shared" si="33"/>
        <v/>
      </c>
      <c r="AC415" s="19" t="str">
        <f t="shared" si="34"/>
        <v/>
      </c>
    </row>
    <row r="416" spans="13:29">
      <c r="M416" s="16"/>
      <c r="N416" s="16"/>
      <c r="Q416" s="16"/>
      <c r="R416" s="59" t="str">
        <f t="shared" si="30"/>
        <v/>
      </c>
      <c r="S416" s="19" t="str">
        <f t="shared" si="31"/>
        <v/>
      </c>
      <c r="V416" s="16"/>
      <c r="W416" s="16"/>
      <c r="Z416" s="16"/>
      <c r="AA416" s="59" t="str">
        <f t="shared" si="32"/>
        <v/>
      </c>
      <c r="AB416" s="64" t="str">
        <f t="shared" si="33"/>
        <v/>
      </c>
      <c r="AC416" s="19" t="str">
        <f t="shared" si="34"/>
        <v/>
      </c>
    </row>
    <row r="417" spans="13:29">
      <c r="M417" s="16"/>
      <c r="N417" s="16"/>
      <c r="Q417" s="16"/>
      <c r="R417" s="59" t="str">
        <f t="shared" si="30"/>
        <v/>
      </c>
      <c r="S417" s="19" t="str">
        <f t="shared" si="31"/>
        <v/>
      </c>
      <c r="V417" s="16"/>
      <c r="W417" s="16"/>
      <c r="Z417" s="16"/>
      <c r="AA417" s="59" t="str">
        <f t="shared" si="32"/>
        <v/>
      </c>
      <c r="AB417" s="64" t="str">
        <f t="shared" si="33"/>
        <v/>
      </c>
      <c r="AC417" s="19" t="str">
        <f t="shared" si="34"/>
        <v/>
      </c>
    </row>
    <row r="418" spans="13:29">
      <c r="M418" s="16"/>
      <c r="N418" s="16"/>
      <c r="Q418" s="16"/>
      <c r="R418" s="59" t="str">
        <f t="shared" si="30"/>
        <v/>
      </c>
      <c r="S418" s="19" t="str">
        <f t="shared" si="31"/>
        <v/>
      </c>
      <c r="V418" s="16"/>
      <c r="W418" s="16"/>
      <c r="Z418" s="16"/>
      <c r="AA418" s="59" t="str">
        <f t="shared" si="32"/>
        <v/>
      </c>
      <c r="AB418" s="64" t="str">
        <f t="shared" si="33"/>
        <v/>
      </c>
      <c r="AC418" s="19" t="str">
        <f t="shared" si="34"/>
        <v/>
      </c>
    </row>
    <row r="419" spans="13:29">
      <c r="M419" s="16"/>
      <c r="N419" s="16"/>
      <c r="Q419" s="16"/>
      <c r="R419" s="59" t="str">
        <f t="shared" si="30"/>
        <v/>
      </c>
      <c r="S419" s="19" t="str">
        <f t="shared" si="31"/>
        <v/>
      </c>
      <c r="V419" s="16"/>
      <c r="W419" s="16"/>
      <c r="Z419" s="16"/>
      <c r="AA419" s="59" t="str">
        <f t="shared" si="32"/>
        <v/>
      </c>
      <c r="AB419" s="64" t="str">
        <f t="shared" si="33"/>
        <v/>
      </c>
      <c r="AC419" s="19" t="str">
        <f t="shared" si="34"/>
        <v/>
      </c>
    </row>
    <row r="420" spans="13:29">
      <c r="M420" s="16"/>
      <c r="N420" s="16"/>
      <c r="Q420" s="16"/>
      <c r="R420" s="59" t="str">
        <f t="shared" si="30"/>
        <v/>
      </c>
      <c r="S420" s="19" t="str">
        <f t="shared" si="31"/>
        <v/>
      </c>
      <c r="V420" s="16"/>
      <c r="W420" s="16"/>
      <c r="Z420" s="16"/>
      <c r="AA420" s="59" t="str">
        <f t="shared" si="32"/>
        <v/>
      </c>
      <c r="AB420" s="64" t="str">
        <f t="shared" si="33"/>
        <v/>
      </c>
      <c r="AC420" s="19" t="str">
        <f t="shared" si="34"/>
        <v/>
      </c>
    </row>
    <row r="421" spans="13:29">
      <c r="M421" s="16"/>
      <c r="N421" s="16"/>
      <c r="Q421" s="16"/>
      <c r="R421" s="59" t="str">
        <f t="shared" si="30"/>
        <v/>
      </c>
      <c r="S421" s="19" t="str">
        <f t="shared" si="31"/>
        <v/>
      </c>
      <c r="V421" s="16"/>
      <c r="W421" s="16"/>
      <c r="Z421" s="16"/>
      <c r="AA421" s="59" t="str">
        <f t="shared" si="32"/>
        <v/>
      </c>
      <c r="AB421" s="64" t="str">
        <f t="shared" si="33"/>
        <v/>
      </c>
      <c r="AC421" s="19" t="str">
        <f t="shared" si="34"/>
        <v/>
      </c>
    </row>
    <row r="422" spans="13:29">
      <c r="M422" s="16"/>
      <c r="N422" s="16"/>
      <c r="Q422" s="16"/>
      <c r="R422" s="59" t="str">
        <f t="shared" si="30"/>
        <v/>
      </c>
      <c r="S422" s="19" t="str">
        <f t="shared" si="31"/>
        <v/>
      </c>
      <c r="V422" s="16"/>
      <c r="W422" s="16"/>
      <c r="Z422" s="16"/>
      <c r="AA422" s="59" t="str">
        <f t="shared" si="32"/>
        <v/>
      </c>
      <c r="AB422" s="64" t="str">
        <f t="shared" si="33"/>
        <v/>
      </c>
      <c r="AC422" s="19" t="str">
        <f t="shared" si="34"/>
        <v/>
      </c>
    </row>
    <row r="423" spans="13:29">
      <c r="M423" s="16"/>
      <c r="N423" s="16"/>
      <c r="Q423" s="16"/>
      <c r="R423" s="59" t="str">
        <f t="shared" si="30"/>
        <v/>
      </c>
      <c r="S423" s="19" t="str">
        <f t="shared" si="31"/>
        <v/>
      </c>
      <c r="V423" s="16"/>
      <c r="W423" s="16"/>
      <c r="Z423" s="16"/>
      <c r="AA423" s="59" t="str">
        <f t="shared" si="32"/>
        <v/>
      </c>
      <c r="AB423" s="64" t="str">
        <f t="shared" si="33"/>
        <v/>
      </c>
      <c r="AC423" s="19" t="str">
        <f t="shared" si="34"/>
        <v/>
      </c>
    </row>
    <row r="424" spans="13:29">
      <c r="M424" s="16"/>
      <c r="N424" s="16"/>
      <c r="Q424" s="16"/>
      <c r="R424" s="59" t="str">
        <f t="shared" si="30"/>
        <v/>
      </c>
      <c r="S424" s="19" t="str">
        <f t="shared" si="31"/>
        <v/>
      </c>
      <c r="V424" s="16"/>
      <c r="W424" s="16"/>
      <c r="Z424" s="16"/>
      <c r="AA424" s="59" t="str">
        <f t="shared" si="32"/>
        <v/>
      </c>
      <c r="AB424" s="64" t="str">
        <f t="shared" si="33"/>
        <v/>
      </c>
      <c r="AC424" s="19" t="str">
        <f t="shared" si="34"/>
        <v/>
      </c>
    </row>
    <row r="425" spans="13:29">
      <c r="M425" s="16"/>
      <c r="N425" s="16"/>
      <c r="Q425" s="16"/>
      <c r="R425" s="59" t="str">
        <f t="shared" si="30"/>
        <v/>
      </c>
      <c r="S425" s="19" t="str">
        <f t="shared" si="31"/>
        <v/>
      </c>
      <c r="V425" s="16"/>
      <c r="W425" s="16"/>
      <c r="Z425" s="16"/>
      <c r="AA425" s="59" t="str">
        <f t="shared" si="32"/>
        <v/>
      </c>
      <c r="AB425" s="64" t="str">
        <f t="shared" si="33"/>
        <v/>
      </c>
      <c r="AC425" s="19" t="str">
        <f t="shared" si="34"/>
        <v/>
      </c>
    </row>
    <row r="426" spans="13:29">
      <c r="M426" s="16"/>
      <c r="N426" s="16"/>
      <c r="Q426" s="16"/>
      <c r="R426" s="59" t="str">
        <f t="shared" si="30"/>
        <v/>
      </c>
      <c r="S426" s="19" t="str">
        <f t="shared" si="31"/>
        <v/>
      </c>
      <c r="V426" s="16"/>
      <c r="W426" s="16"/>
      <c r="Z426" s="16"/>
      <c r="AA426" s="59" t="str">
        <f t="shared" si="32"/>
        <v/>
      </c>
      <c r="AB426" s="64" t="str">
        <f t="shared" si="33"/>
        <v/>
      </c>
      <c r="AC426" s="19" t="str">
        <f t="shared" si="34"/>
        <v/>
      </c>
    </row>
    <row r="427" spans="13:29">
      <c r="M427" s="16"/>
      <c r="N427" s="16"/>
      <c r="Q427" s="16"/>
      <c r="R427" s="59" t="str">
        <f t="shared" si="30"/>
        <v/>
      </c>
      <c r="S427" s="19" t="str">
        <f t="shared" si="31"/>
        <v/>
      </c>
      <c r="V427" s="16"/>
      <c r="W427" s="16"/>
      <c r="Z427" s="16"/>
      <c r="AA427" s="59" t="str">
        <f t="shared" si="32"/>
        <v/>
      </c>
      <c r="AB427" s="64" t="str">
        <f t="shared" si="33"/>
        <v/>
      </c>
      <c r="AC427" s="19" t="str">
        <f t="shared" si="34"/>
        <v/>
      </c>
    </row>
    <row r="428" spans="13:29">
      <c r="M428" s="16"/>
      <c r="N428" s="16"/>
      <c r="Q428" s="16"/>
      <c r="R428" s="59" t="str">
        <f t="shared" si="30"/>
        <v/>
      </c>
      <c r="S428" s="19" t="str">
        <f t="shared" si="31"/>
        <v/>
      </c>
      <c r="V428" s="16"/>
      <c r="W428" s="16"/>
      <c r="Z428" s="16"/>
      <c r="AA428" s="59" t="str">
        <f t="shared" si="32"/>
        <v/>
      </c>
      <c r="AB428" s="64" t="str">
        <f t="shared" si="33"/>
        <v/>
      </c>
      <c r="AC428" s="19" t="str">
        <f t="shared" si="34"/>
        <v/>
      </c>
    </row>
    <row r="429" spans="13:29">
      <c r="M429" s="16"/>
      <c r="N429" s="16"/>
      <c r="Q429" s="16"/>
      <c r="R429" s="59" t="str">
        <f t="shared" si="30"/>
        <v/>
      </c>
      <c r="S429" s="19" t="str">
        <f t="shared" si="31"/>
        <v/>
      </c>
      <c r="V429" s="16"/>
      <c r="W429" s="16"/>
      <c r="Z429" s="16"/>
      <c r="AA429" s="59" t="str">
        <f t="shared" si="32"/>
        <v/>
      </c>
      <c r="AB429" s="64" t="str">
        <f t="shared" si="33"/>
        <v/>
      </c>
      <c r="AC429" s="19" t="str">
        <f t="shared" si="34"/>
        <v/>
      </c>
    </row>
    <row r="430" spans="13:29">
      <c r="M430" s="16"/>
      <c r="N430" s="16"/>
      <c r="Q430" s="16"/>
      <c r="R430" s="59" t="str">
        <f t="shared" si="30"/>
        <v/>
      </c>
      <c r="S430" s="19" t="str">
        <f t="shared" si="31"/>
        <v/>
      </c>
      <c r="V430" s="16"/>
      <c r="W430" s="16"/>
      <c r="Z430" s="16"/>
      <c r="AA430" s="59" t="str">
        <f t="shared" si="32"/>
        <v/>
      </c>
      <c r="AB430" s="64" t="str">
        <f t="shared" si="33"/>
        <v/>
      </c>
      <c r="AC430" s="19" t="str">
        <f t="shared" si="34"/>
        <v/>
      </c>
    </row>
    <row r="431" spans="13:29">
      <c r="M431" s="16"/>
      <c r="N431" s="16"/>
      <c r="Q431" s="16"/>
      <c r="R431" s="59" t="str">
        <f t="shared" si="30"/>
        <v/>
      </c>
      <c r="S431" s="19" t="str">
        <f t="shared" si="31"/>
        <v/>
      </c>
      <c r="V431" s="16"/>
      <c r="W431" s="16"/>
      <c r="Z431" s="16"/>
      <c r="AA431" s="59" t="str">
        <f t="shared" si="32"/>
        <v/>
      </c>
      <c r="AB431" s="64" t="str">
        <f t="shared" si="33"/>
        <v/>
      </c>
      <c r="AC431" s="19" t="str">
        <f t="shared" si="34"/>
        <v/>
      </c>
    </row>
    <row r="432" spans="13:29">
      <c r="M432" s="16"/>
      <c r="N432" s="16"/>
      <c r="Q432" s="16"/>
      <c r="R432" s="59" t="str">
        <f t="shared" si="30"/>
        <v/>
      </c>
      <c r="S432" s="19" t="str">
        <f t="shared" si="31"/>
        <v/>
      </c>
      <c r="V432" s="16"/>
      <c r="W432" s="16"/>
      <c r="Z432" s="16"/>
      <c r="AA432" s="59" t="str">
        <f t="shared" si="32"/>
        <v/>
      </c>
      <c r="AB432" s="64" t="str">
        <f t="shared" si="33"/>
        <v/>
      </c>
      <c r="AC432" s="19" t="str">
        <f t="shared" si="34"/>
        <v/>
      </c>
    </row>
    <row r="433" spans="13:29">
      <c r="M433" s="16"/>
      <c r="N433" s="16"/>
      <c r="Q433" s="16"/>
      <c r="R433" s="59" t="str">
        <f t="shared" si="30"/>
        <v/>
      </c>
      <c r="S433" s="19" t="str">
        <f t="shared" si="31"/>
        <v/>
      </c>
      <c r="V433" s="16"/>
      <c r="W433" s="16"/>
      <c r="Z433" s="16"/>
      <c r="AA433" s="59" t="str">
        <f t="shared" si="32"/>
        <v/>
      </c>
      <c r="AB433" s="64" t="str">
        <f t="shared" si="33"/>
        <v/>
      </c>
      <c r="AC433" s="19" t="str">
        <f t="shared" si="34"/>
        <v/>
      </c>
    </row>
    <row r="434" spans="13:29">
      <c r="M434" s="16"/>
      <c r="N434" s="16"/>
      <c r="Q434" s="16"/>
      <c r="R434" s="59" t="str">
        <f t="shared" si="30"/>
        <v/>
      </c>
      <c r="S434" s="19" t="str">
        <f t="shared" si="31"/>
        <v/>
      </c>
      <c r="V434" s="16"/>
      <c r="W434" s="16"/>
      <c r="Z434" s="16"/>
      <c r="AA434" s="59" t="str">
        <f t="shared" si="32"/>
        <v/>
      </c>
      <c r="AB434" s="64" t="str">
        <f t="shared" si="33"/>
        <v/>
      </c>
      <c r="AC434" s="19" t="str">
        <f t="shared" si="34"/>
        <v/>
      </c>
    </row>
    <row r="435" spans="13:29">
      <c r="M435" s="16"/>
      <c r="N435" s="16"/>
      <c r="Q435" s="16"/>
      <c r="R435" s="59" t="str">
        <f t="shared" si="30"/>
        <v/>
      </c>
      <c r="S435" s="19" t="str">
        <f t="shared" si="31"/>
        <v/>
      </c>
      <c r="V435" s="16"/>
      <c r="W435" s="16"/>
      <c r="Z435" s="16"/>
      <c r="AA435" s="59" t="str">
        <f t="shared" si="32"/>
        <v/>
      </c>
      <c r="AB435" s="64" t="str">
        <f t="shared" si="33"/>
        <v/>
      </c>
      <c r="AC435" s="19" t="str">
        <f t="shared" si="34"/>
        <v/>
      </c>
    </row>
    <row r="436" spans="13:29">
      <c r="M436" s="16"/>
      <c r="N436" s="16"/>
      <c r="Q436" s="16"/>
      <c r="R436" s="59" t="str">
        <f t="shared" si="30"/>
        <v/>
      </c>
      <c r="S436" s="19" t="str">
        <f t="shared" si="31"/>
        <v/>
      </c>
      <c r="V436" s="16"/>
      <c r="W436" s="16"/>
      <c r="Z436" s="16"/>
      <c r="AA436" s="59" t="str">
        <f t="shared" si="32"/>
        <v/>
      </c>
      <c r="AB436" s="64" t="str">
        <f t="shared" si="33"/>
        <v/>
      </c>
      <c r="AC436" s="19" t="str">
        <f t="shared" si="34"/>
        <v/>
      </c>
    </row>
    <row r="437" spans="13:29">
      <c r="M437" s="16"/>
      <c r="N437" s="16"/>
      <c r="Q437" s="16"/>
      <c r="R437" s="59" t="str">
        <f t="shared" si="30"/>
        <v/>
      </c>
      <c r="S437" s="19" t="str">
        <f t="shared" si="31"/>
        <v/>
      </c>
      <c r="V437" s="16"/>
      <c r="W437" s="16"/>
      <c r="Z437" s="16"/>
      <c r="AA437" s="59" t="str">
        <f t="shared" si="32"/>
        <v/>
      </c>
      <c r="AB437" s="64" t="str">
        <f t="shared" si="33"/>
        <v/>
      </c>
      <c r="AC437" s="19" t="str">
        <f t="shared" si="34"/>
        <v/>
      </c>
    </row>
    <row r="438" spans="13:29">
      <c r="M438" s="16"/>
      <c r="N438" s="16"/>
      <c r="Q438" s="16"/>
      <c r="R438" s="59" t="str">
        <f t="shared" si="30"/>
        <v/>
      </c>
      <c r="S438" s="19" t="str">
        <f t="shared" si="31"/>
        <v/>
      </c>
      <c r="V438" s="16"/>
      <c r="W438" s="16"/>
      <c r="Z438" s="16"/>
      <c r="AA438" s="59" t="str">
        <f t="shared" si="32"/>
        <v/>
      </c>
      <c r="AB438" s="64" t="str">
        <f t="shared" si="33"/>
        <v/>
      </c>
      <c r="AC438" s="19" t="str">
        <f t="shared" si="34"/>
        <v/>
      </c>
    </row>
    <row r="439" spans="13:29">
      <c r="M439" s="16"/>
      <c r="N439" s="16"/>
      <c r="Q439" s="16"/>
      <c r="R439" s="59" t="str">
        <f t="shared" si="30"/>
        <v/>
      </c>
      <c r="S439" s="19" t="str">
        <f t="shared" si="31"/>
        <v/>
      </c>
      <c r="V439" s="16"/>
      <c r="W439" s="16"/>
      <c r="Z439" s="16"/>
      <c r="AA439" s="59" t="str">
        <f t="shared" si="32"/>
        <v/>
      </c>
      <c r="AB439" s="64" t="str">
        <f t="shared" si="33"/>
        <v/>
      </c>
      <c r="AC439" s="19" t="str">
        <f t="shared" si="34"/>
        <v/>
      </c>
    </row>
    <row r="440" spans="13:29">
      <c r="M440" s="16"/>
      <c r="N440" s="16"/>
      <c r="Q440" s="16"/>
      <c r="R440" s="59" t="str">
        <f t="shared" si="30"/>
        <v/>
      </c>
      <c r="S440" s="19" t="str">
        <f t="shared" si="31"/>
        <v/>
      </c>
      <c r="V440" s="16"/>
      <c r="W440" s="16"/>
      <c r="Z440" s="16"/>
      <c r="AA440" s="59" t="str">
        <f t="shared" si="32"/>
        <v/>
      </c>
      <c r="AB440" s="64" t="str">
        <f t="shared" si="33"/>
        <v/>
      </c>
      <c r="AC440" s="19" t="str">
        <f t="shared" si="34"/>
        <v/>
      </c>
    </row>
    <row r="441" spans="13:29">
      <c r="M441" s="16"/>
      <c r="N441" s="16"/>
      <c r="Q441" s="16"/>
      <c r="R441" s="59" t="str">
        <f t="shared" si="30"/>
        <v/>
      </c>
      <c r="S441" s="19" t="str">
        <f t="shared" si="31"/>
        <v/>
      </c>
      <c r="V441" s="16"/>
      <c r="W441" s="16"/>
      <c r="Z441" s="16"/>
      <c r="AA441" s="59" t="str">
        <f t="shared" si="32"/>
        <v/>
      </c>
      <c r="AB441" s="64" t="str">
        <f t="shared" si="33"/>
        <v/>
      </c>
      <c r="AC441" s="19" t="str">
        <f t="shared" si="34"/>
        <v/>
      </c>
    </row>
    <row r="442" spans="13:29">
      <c r="M442" s="16"/>
      <c r="N442" s="16"/>
      <c r="Q442" s="16"/>
      <c r="R442" s="59" t="str">
        <f t="shared" si="30"/>
        <v/>
      </c>
      <c r="S442" s="19" t="str">
        <f t="shared" si="31"/>
        <v/>
      </c>
      <c r="V442" s="16"/>
      <c r="W442" s="16"/>
      <c r="Z442" s="16"/>
      <c r="AA442" s="59" t="str">
        <f t="shared" si="32"/>
        <v/>
      </c>
      <c r="AB442" s="64" t="str">
        <f t="shared" si="33"/>
        <v/>
      </c>
      <c r="AC442" s="19" t="str">
        <f t="shared" si="34"/>
        <v/>
      </c>
    </row>
    <row r="443" spans="13:29">
      <c r="M443" s="16"/>
      <c r="N443" s="16"/>
      <c r="Q443" s="16"/>
      <c r="R443" s="59" t="str">
        <f t="shared" si="30"/>
        <v/>
      </c>
      <c r="S443" s="19" t="str">
        <f t="shared" si="31"/>
        <v/>
      </c>
      <c r="V443" s="16"/>
      <c r="W443" s="16"/>
      <c r="Z443" s="16"/>
      <c r="AA443" s="59" t="str">
        <f t="shared" si="32"/>
        <v/>
      </c>
      <c r="AB443" s="64" t="str">
        <f t="shared" si="33"/>
        <v/>
      </c>
      <c r="AC443" s="19" t="str">
        <f t="shared" si="34"/>
        <v/>
      </c>
    </row>
    <row r="444" spans="13:29">
      <c r="M444" s="16"/>
      <c r="N444" s="16"/>
      <c r="Q444" s="16"/>
      <c r="R444" s="59" t="str">
        <f t="shared" si="30"/>
        <v/>
      </c>
      <c r="S444" s="19" t="str">
        <f t="shared" si="31"/>
        <v/>
      </c>
      <c r="V444" s="16"/>
      <c r="W444" s="16"/>
      <c r="Z444" s="16"/>
      <c r="AA444" s="59" t="str">
        <f t="shared" si="32"/>
        <v/>
      </c>
      <c r="AB444" s="64" t="str">
        <f t="shared" si="33"/>
        <v/>
      </c>
      <c r="AC444" s="19" t="str">
        <f t="shared" si="34"/>
        <v/>
      </c>
    </row>
    <row r="445" spans="13:29">
      <c r="M445" s="16"/>
      <c r="N445" s="16"/>
      <c r="Q445" s="16"/>
      <c r="R445" s="59" t="str">
        <f t="shared" si="30"/>
        <v/>
      </c>
      <c r="S445" s="19" t="str">
        <f t="shared" si="31"/>
        <v/>
      </c>
      <c r="V445" s="16"/>
      <c r="W445" s="16"/>
      <c r="Z445" s="16"/>
      <c r="AA445" s="59" t="str">
        <f t="shared" si="32"/>
        <v/>
      </c>
      <c r="AB445" s="64" t="str">
        <f t="shared" si="33"/>
        <v/>
      </c>
      <c r="AC445" s="19" t="str">
        <f t="shared" si="34"/>
        <v/>
      </c>
    </row>
    <row r="446" spans="13:29">
      <c r="M446" s="16"/>
      <c r="N446" s="16"/>
      <c r="Q446" s="16"/>
      <c r="R446" s="59" t="str">
        <f t="shared" si="30"/>
        <v/>
      </c>
      <c r="S446" s="19" t="str">
        <f t="shared" si="31"/>
        <v/>
      </c>
      <c r="V446" s="16"/>
      <c r="W446" s="16"/>
      <c r="Z446" s="16"/>
      <c r="AA446" s="59" t="str">
        <f t="shared" si="32"/>
        <v/>
      </c>
      <c r="AB446" s="64" t="str">
        <f t="shared" si="33"/>
        <v/>
      </c>
      <c r="AC446" s="19" t="str">
        <f t="shared" si="34"/>
        <v/>
      </c>
    </row>
    <row r="447" spans="13:29">
      <c r="M447" s="16"/>
      <c r="N447" s="16"/>
      <c r="Q447" s="16"/>
      <c r="R447" s="59" t="str">
        <f t="shared" si="30"/>
        <v/>
      </c>
      <c r="S447" s="19" t="str">
        <f t="shared" si="31"/>
        <v/>
      </c>
      <c r="V447" s="16"/>
      <c r="W447" s="16"/>
      <c r="Z447" s="16"/>
      <c r="AA447" s="59" t="str">
        <f t="shared" si="32"/>
        <v/>
      </c>
      <c r="AB447" s="64" t="str">
        <f t="shared" si="33"/>
        <v/>
      </c>
      <c r="AC447" s="19" t="str">
        <f t="shared" si="34"/>
        <v/>
      </c>
    </row>
    <row r="448" spans="13:29">
      <c r="M448" s="16"/>
      <c r="N448" s="16"/>
      <c r="Q448" s="16"/>
      <c r="R448" s="59" t="str">
        <f t="shared" si="30"/>
        <v/>
      </c>
      <c r="S448" s="19" t="str">
        <f t="shared" si="31"/>
        <v/>
      </c>
      <c r="V448" s="16"/>
      <c r="W448" s="16"/>
      <c r="Z448" s="16"/>
      <c r="AA448" s="59" t="str">
        <f t="shared" si="32"/>
        <v/>
      </c>
      <c r="AB448" s="64" t="str">
        <f t="shared" si="33"/>
        <v/>
      </c>
      <c r="AC448" s="19" t="str">
        <f t="shared" si="34"/>
        <v/>
      </c>
    </row>
    <row r="449" spans="13:29">
      <c r="M449" s="16"/>
      <c r="N449" s="16"/>
      <c r="Q449" s="16"/>
      <c r="R449" s="59" t="str">
        <f t="shared" si="30"/>
        <v/>
      </c>
      <c r="S449" s="19" t="str">
        <f t="shared" si="31"/>
        <v/>
      </c>
      <c r="V449" s="16"/>
      <c r="W449" s="16"/>
      <c r="Z449" s="16"/>
      <c r="AA449" s="59" t="str">
        <f t="shared" si="32"/>
        <v/>
      </c>
      <c r="AB449" s="64" t="str">
        <f t="shared" si="33"/>
        <v/>
      </c>
      <c r="AC449" s="19" t="str">
        <f t="shared" si="34"/>
        <v/>
      </c>
    </row>
    <row r="450" spans="13:29">
      <c r="M450" s="16"/>
      <c r="N450" s="16"/>
      <c r="Q450" s="16"/>
      <c r="R450" s="59" t="str">
        <f t="shared" si="30"/>
        <v/>
      </c>
      <c r="S450" s="19" t="str">
        <f t="shared" si="31"/>
        <v/>
      </c>
      <c r="V450" s="16"/>
      <c r="W450" s="16"/>
      <c r="Z450" s="16"/>
      <c r="AA450" s="59" t="str">
        <f t="shared" si="32"/>
        <v/>
      </c>
      <c r="AB450" s="64" t="str">
        <f t="shared" si="33"/>
        <v/>
      </c>
      <c r="AC450" s="19" t="str">
        <f t="shared" si="34"/>
        <v/>
      </c>
    </row>
    <row r="451" spans="13:29">
      <c r="M451" s="16"/>
      <c r="N451" s="16"/>
      <c r="Q451" s="16"/>
      <c r="R451" s="59" t="str">
        <f t="shared" ref="R451:R514" si="35">IF(AND(K451="Accepted",N451=""),"Enter date 1st dose administered",IF(AND(K451="Previously vaccinated at another facility",N451=""),"Enter date 1st dose administered",IF(AND(K451="Refused",L451=""),"Enter reason for refusal",IF(N451&lt;&gt;"","YES",IF(K451="Refused","NO",IF(AND($J451&lt;&gt;"",K451=""),"Enter Vaccination Status",IF(K451="Unknown","Unknown","")))))))</f>
        <v/>
      </c>
      <c r="S451" s="19" t="str">
        <f t="shared" ref="S451:S514" si="36">IF(N451="","",IF(J451="Pfizer-BioNTech",N451+21,IF(J451="Moderna",N451+28,IF(J451="Janssen/Johnson &amp; Johnson","N/A",""))))</f>
        <v/>
      </c>
      <c r="V451" s="16"/>
      <c r="W451" s="16"/>
      <c r="Z451" s="16"/>
      <c r="AA451" s="59" t="str">
        <f t="shared" ref="AA451:AA514" si="37">IF($J451="Janssen/Johnson &amp; Johnson","N/A",IF(AND(T451="Accepted",W451=""),"Enter date 2nd dose administered",IF(AND(T451="Previously vaccinated at another facility",W451=""),"Enter date 2nd dose administered",IF(R451="NO","NO",IF(AND(T451="Refused",U451=""),"Enter reason for refusal",IF(W451&lt;&gt;"","YES",IF(T451="Refused","NO",IF(AND(R451="YES",T451=""),"NO",IF(T451="Unknown","Unknown","")))))))))</f>
        <v/>
      </c>
      <c r="AB451" s="64" t="str">
        <f t="shared" ref="AB451:AB514" si="38">IF(OR(Z451="YES",Q451="YES"),"YES",IF(AC451="","","NO"))</f>
        <v/>
      </c>
      <c r="AC451" s="19" t="str">
        <f t="shared" ref="AC451:AC514" si="39">IF(OR(AA451="YES",AA451="Enter date 2nd dose administered"),"YES",IF(AND(J451="Janssen/Johnson &amp; Johnson",R451="YES"),"YES",IF(OR(L451="Medical Contraindication",U451="Medical Contraindication"),"Medical Contraindication",IF(AND(R451="YES",T451=""),"NEEDS 2ND DOSE",IF(AND(R451="Enter date 1st dose administered",T451=""),"NEEDS 2ND DOSE",IF(AND(R451="YES",U451="Offered and Declined"),"Refused 2nd Dose",IF(OR(R451="NO",R451="Enter reason for refusal"),"NO",IF(OR(R451="Unknown",AA451="Unknown"),"Unknown",""))))))))</f>
        <v/>
      </c>
    </row>
    <row r="452" spans="13:29">
      <c r="M452" s="16"/>
      <c r="N452" s="16"/>
      <c r="Q452" s="16"/>
      <c r="R452" s="59" t="str">
        <f t="shared" si="35"/>
        <v/>
      </c>
      <c r="S452" s="19" t="str">
        <f t="shared" si="36"/>
        <v/>
      </c>
      <c r="V452" s="16"/>
      <c r="W452" s="16"/>
      <c r="Z452" s="16"/>
      <c r="AA452" s="59" t="str">
        <f t="shared" si="37"/>
        <v/>
      </c>
      <c r="AB452" s="64" t="str">
        <f t="shared" si="38"/>
        <v/>
      </c>
      <c r="AC452" s="19" t="str">
        <f t="shared" si="39"/>
        <v/>
      </c>
    </row>
    <row r="453" spans="13:29">
      <c r="M453" s="16"/>
      <c r="N453" s="16"/>
      <c r="Q453" s="16"/>
      <c r="R453" s="59" t="str">
        <f t="shared" si="35"/>
        <v/>
      </c>
      <c r="S453" s="19" t="str">
        <f t="shared" si="36"/>
        <v/>
      </c>
      <c r="V453" s="16"/>
      <c r="W453" s="16"/>
      <c r="Z453" s="16"/>
      <c r="AA453" s="59" t="str">
        <f t="shared" si="37"/>
        <v/>
      </c>
      <c r="AB453" s="64" t="str">
        <f t="shared" si="38"/>
        <v/>
      </c>
      <c r="AC453" s="19" t="str">
        <f t="shared" si="39"/>
        <v/>
      </c>
    </row>
    <row r="454" spans="13:29">
      <c r="M454" s="16"/>
      <c r="N454" s="16"/>
      <c r="Q454" s="16"/>
      <c r="R454" s="59" t="str">
        <f t="shared" si="35"/>
        <v/>
      </c>
      <c r="S454" s="19" t="str">
        <f t="shared" si="36"/>
        <v/>
      </c>
      <c r="V454" s="16"/>
      <c r="W454" s="16"/>
      <c r="Z454" s="16"/>
      <c r="AA454" s="59" t="str">
        <f t="shared" si="37"/>
        <v/>
      </c>
      <c r="AB454" s="64" t="str">
        <f t="shared" si="38"/>
        <v/>
      </c>
      <c r="AC454" s="19" t="str">
        <f t="shared" si="39"/>
        <v/>
      </c>
    </row>
    <row r="455" spans="13:29">
      <c r="M455" s="16"/>
      <c r="N455" s="16"/>
      <c r="Q455" s="16"/>
      <c r="R455" s="59" t="str">
        <f t="shared" si="35"/>
        <v/>
      </c>
      <c r="S455" s="19" t="str">
        <f t="shared" si="36"/>
        <v/>
      </c>
      <c r="V455" s="16"/>
      <c r="W455" s="16"/>
      <c r="Z455" s="16"/>
      <c r="AA455" s="59" t="str">
        <f t="shared" si="37"/>
        <v/>
      </c>
      <c r="AB455" s="64" t="str">
        <f t="shared" si="38"/>
        <v/>
      </c>
      <c r="AC455" s="19" t="str">
        <f t="shared" si="39"/>
        <v/>
      </c>
    </row>
    <row r="456" spans="13:29">
      <c r="M456" s="16"/>
      <c r="N456" s="16"/>
      <c r="Q456" s="16"/>
      <c r="R456" s="59" t="str">
        <f t="shared" si="35"/>
        <v/>
      </c>
      <c r="S456" s="19" t="str">
        <f t="shared" si="36"/>
        <v/>
      </c>
      <c r="V456" s="16"/>
      <c r="W456" s="16"/>
      <c r="Z456" s="16"/>
      <c r="AA456" s="59" t="str">
        <f t="shared" si="37"/>
        <v/>
      </c>
      <c r="AB456" s="64" t="str">
        <f t="shared" si="38"/>
        <v/>
      </c>
      <c r="AC456" s="19" t="str">
        <f t="shared" si="39"/>
        <v/>
      </c>
    </row>
    <row r="457" spans="13:29">
      <c r="M457" s="16"/>
      <c r="N457" s="16"/>
      <c r="Q457" s="16"/>
      <c r="R457" s="59" t="str">
        <f t="shared" si="35"/>
        <v/>
      </c>
      <c r="S457" s="19" t="str">
        <f t="shared" si="36"/>
        <v/>
      </c>
      <c r="V457" s="16"/>
      <c r="W457" s="16"/>
      <c r="Z457" s="16"/>
      <c r="AA457" s="59" t="str">
        <f t="shared" si="37"/>
        <v/>
      </c>
      <c r="AB457" s="64" t="str">
        <f t="shared" si="38"/>
        <v/>
      </c>
      <c r="AC457" s="19" t="str">
        <f t="shared" si="39"/>
        <v/>
      </c>
    </row>
    <row r="458" spans="13:29">
      <c r="M458" s="16"/>
      <c r="N458" s="16"/>
      <c r="Q458" s="16"/>
      <c r="R458" s="59" t="str">
        <f t="shared" si="35"/>
        <v/>
      </c>
      <c r="S458" s="19" t="str">
        <f t="shared" si="36"/>
        <v/>
      </c>
      <c r="V458" s="16"/>
      <c r="W458" s="16"/>
      <c r="Z458" s="16"/>
      <c r="AA458" s="59" t="str">
        <f t="shared" si="37"/>
        <v/>
      </c>
      <c r="AB458" s="64" t="str">
        <f t="shared" si="38"/>
        <v/>
      </c>
      <c r="AC458" s="19" t="str">
        <f t="shared" si="39"/>
        <v/>
      </c>
    </row>
    <row r="459" spans="13:29">
      <c r="M459" s="16"/>
      <c r="N459" s="16"/>
      <c r="Q459" s="16"/>
      <c r="R459" s="59" t="str">
        <f t="shared" si="35"/>
        <v/>
      </c>
      <c r="S459" s="19" t="str">
        <f t="shared" si="36"/>
        <v/>
      </c>
      <c r="V459" s="16"/>
      <c r="W459" s="16"/>
      <c r="Z459" s="16"/>
      <c r="AA459" s="59" t="str">
        <f t="shared" si="37"/>
        <v/>
      </c>
      <c r="AB459" s="64" t="str">
        <f t="shared" si="38"/>
        <v/>
      </c>
      <c r="AC459" s="19" t="str">
        <f t="shared" si="39"/>
        <v/>
      </c>
    </row>
    <row r="460" spans="13:29">
      <c r="M460" s="16"/>
      <c r="N460" s="16"/>
      <c r="Q460" s="16"/>
      <c r="R460" s="59" t="str">
        <f t="shared" si="35"/>
        <v/>
      </c>
      <c r="S460" s="19" t="str">
        <f t="shared" si="36"/>
        <v/>
      </c>
      <c r="V460" s="16"/>
      <c r="W460" s="16"/>
      <c r="Z460" s="16"/>
      <c r="AA460" s="59" t="str">
        <f t="shared" si="37"/>
        <v/>
      </c>
      <c r="AB460" s="64" t="str">
        <f t="shared" si="38"/>
        <v/>
      </c>
      <c r="AC460" s="19" t="str">
        <f t="shared" si="39"/>
        <v/>
      </c>
    </row>
    <row r="461" spans="13:29">
      <c r="M461" s="16"/>
      <c r="N461" s="16"/>
      <c r="Q461" s="16"/>
      <c r="R461" s="59" t="str">
        <f t="shared" si="35"/>
        <v/>
      </c>
      <c r="S461" s="19" t="str">
        <f t="shared" si="36"/>
        <v/>
      </c>
      <c r="V461" s="16"/>
      <c r="W461" s="16"/>
      <c r="Z461" s="16"/>
      <c r="AA461" s="59" t="str">
        <f t="shared" si="37"/>
        <v/>
      </c>
      <c r="AB461" s="64" t="str">
        <f t="shared" si="38"/>
        <v/>
      </c>
      <c r="AC461" s="19" t="str">
        <f t="shared" si="39"/>
        <v/>
      </c>
    </row>
    <row r="462" spans="13:29">
      <c r="M462" s="16"/>
      <c r="N462" s="16"/>
      <c r="Q462" s="16"/>
      <c r="R462" s="59" t="str">
        <f t="shared" si="35"/>
        <v/>
      </c>
      <c r="S462" s="19" t="str">
        <f t="shared" si="36"/>
        <v/>
      </c>
      <c r="V462" s="16"/>
      <c r="W462" s="16"/>
      <c r="Z462" s="16"/>
      <c r="AA462" s="59" t="str">
        <f t="shared" si="37"/>
        <v/>
      </c>
      <c r="AB462" s="64" t="str">
        <f t="shared" si="38"/>
        <v/>
      </c>
      <c r="AC462" s="19" t="str">
        <f t="shared" si="39"/>
        <v/>
      </c>
    </row>
    <row r="463" spans="13:29">
      <c r="M463" s="16"/>
      <c r="N463" s="16"/>
      <c r="Q463" s="16"/>
      <c r="R463" s="59" t="str">
        <f t="shared" si="35"/>
        <v/>
      </c>
      <c r="S463" s="19" t="str">
        <f t="shared" si="36"/>
        <v/>
      </c>
      <c r="V463" s="16"/>
      <c r="W463" s="16"/>
      <c r="Z463" s="16"/>
      <c r="AA463" s="59" t="str">
        <f t="shared" si="37"/>
        <v/>
      </c>
      <c r="AB463" s="64" t="str">
        <f t="shared" si="38"/>
        <v/>
      </c>
      <c r="AC463" s="19" t="str">
        <f t="shared" si="39"/>
        <v/>
      </c>
    </row>
    <row r="464" spans="13:29">
      <c r="M464" s="16"/>
      <c r="N464" s="16"/>
      <c r="Q464" s="16"/>
      <c r="R464" s="59" t="str">
        <f t="shared" si="35"/>
        <v/>
      </c>
      <c r="S464" s="19" t="str">
        <f t="shared" si="36"/>
        <v/>
      </c>
      <c r="V464" s="16"/>
      <c r="W464" s="16"/>
      <c r="Z464" s="16"/>
      <c r="AA464" s="59" t="str">
        <f t="shared" si="37"/>
        <v/>
      </c>
      <c r="AB464" s="64" t="str">
        <f t="shared" si="38"/>
        <v/>
      </c>
      <c r="AC464" s="19" t="str">
        <f t="shared" si="39"/>
        <v/>
      </c>
    </row>
    <row r="465" spans="13:29">
      <c r="M465" s="16"/>
      <c r="N465" s="16"/>
      <c r="Q465" s="16"/>
      <c r="R465" s="59" t="str">
        <f t="shared" si="35"/>
        <v/>
      </c>
      <c r="S465" s="19" t="str">
        <f t="shared" si="36"/>
        <v/>
      </c>
      <c r="V465" s="16"/>
      <c r="W465" s="16"/>
      <c r="Z465" s="16"/>
      <c r="AA465" s="59" t="str">
        <f t="shared" si="37"/>
        <v/>
      </c>
      <c r="AB465" s="64" t="str">
        <f t="shared" si="38"/>
        <v/>
      </c>
      <c r="AC465" s="19" t="str">
        <f t="shared" si="39"/>
        <v/>
      </c>
    </row>
    <row r="466" spans="13:29">
      <c r="M466" s="16"/>
      <c r="N466" s="16"/>
      <c r="Q466" s="16"/>
      <c r="R466" s="59" t="str">
        <f t="shared" si="35"/>
        <v/>
      </c>
      <c r="S466" s="19" t="str">
        <f t="shared" si="36"/>
        <v/>
      </c>
      <c r="V466" s="16"/>
      <c r="W466" s="16"/>
      <c r="Z466" s="16"/>
      <c r="AA466" s="59" t="str">
        <f t="shared" si="37"/>
        <v/>
      </c>
      <c r="AB466" s="64" t="str">
        <f t="shared" si="38"/>
        <v/>
      </c>
      <c r="AC466" s="19" t="str">
        <f t="shared" si="39"/>
        <v/>
      </c>
    </row>
    <row r="467" spans="13:29">
      <c r="M467" s="16"/>
      <c r="N467" s="16"/>
      <c r="Q467" s="16"/>
      <c r="R467" s="59" t="str">
        <f t="shared" si="35"/>
        <v/>
      </c>
      <c r="S467" s="19" t="str">
        <f t="shared" si="36"/>
        <v/>
      </c>
      <c r="V467" s="16"/>
      <c r="W467" s="16"/>
      <c r="Z467" s="16"/>
      <c r="AA467" s="59" t="str">
        <f t="shared" si="37"/>
        <v/>
      </c>
      <c r="AB467" s="64" t="str">
        <f t="shared" si="38"/>
        <v/>
      </c>
      <c r="AC467" s="19" t="str">
        <f t="shared" si="39"/>
        <v/>
      </c>
    </row>
    <row r="468" spans="13:29">
      <c r="M468" s="16"/>
      <c r="N468" s="16"/>
      <c r="Q468" s="16"/>
      <c r="R468" s="59" t="str">
        <f t="shared" si="35"/>
        <v/>
      </c>
      <c r="S468" s="19" t="str">
        <f t="shared" si="36"/>
        <v/>
      </c>
      <c r="V468" s="16"/>
      <c r="W468" s="16"/>
      <c r="Z468" s="16"/>
      <c r="AA468" s="59" t="str">
        <f t="shared" si="37"/>
        <v/>
      </c>
      <c r="AB468" s="64" t="str">
        <f t="shared" si="38"/>
        <v/>
      </c>
      <c r="AC468" s="19" t="str">
        <f t="shared" si="39"/>
        <v/>
      </c>
    </row>
    <row r="469" spans="13:29">
      <c r="M469" s="16"/>
      <c r="N469" s="16"/>
      <c r="Q469" s="16"/>
      <c r="R469" s="59" t="str">
        <f t="shared" si="35"/>
        <v/>
      </c>
      <c r="S469" s="19" t="str">
        <f t="shared" si="36"/>
        <v/>
      </c>
      <c r="V469" s="16"/>
      <c r="W469" s="16"/>
      <c r="Z469" s="16"/>
      <c r="AA469" s="59" t="str">
        <f t="shared" si="37"/>
        <v/>
      </c>
      <c r="AB469" s="64" t="str">
        <f t="shared" si="38"/>
        <v/>
      </c>
      <c r="AC469" s="19" t="str">
        <f t="shared" si="39"/>
        <v/>
      </c>
    </row>
    <row r="470" spans="13:29">
      <c r="M470" s="16"/>
      <c r="N470" s="16"/>
      <c r="Q470" s="16"/>
      <c r="R470" s="59" t="str">
        <f t="shared" si="35"/>
        <v/>
      </c>
      <c r="S470" s="19" t="str">
        <f t="shared" si="36"/>
        <v/>
      </c>
      <c r="V470" s="16"/>
      <c r="W470" s="16"/>
      <c r="Z470" s="16"/>
      <c r="AA470" s="59" t="str">
        <f t="shared" si="37"/>
        <v/>
      </c>
      <c r="AB470" s="64" t="str">
        <f t="shared" si="38"/>
        <v/>
      </c>
      <c r="AC470" s="19" t="str">
        <f t="shared" si="39"/>
        <v/>
      </c>
    </row>
    <row r="471" spans="13:29">
      <c r="M471" s="16"/>
      <c r="N471" s="16"/>
      <c r="Q471" s="16"/>
      <c r="R471" s="59" t="str">
        <f t="shared" si="35"/>
        <v/>
      </c>
      <c r="S471" s="19" t="str">
        <f t="shared" si="36"/>
        <v/>
      </c>
      <c r="V471" s="16"/>
      <c r="W471" s="16"/>
      <c r="Z471" s="16"/>
      <c r="AA471" s="59" t="str">
        <f t="shared" si="37"/>
        <v/>
      </c>
      <c r="AB471" s="64" t="str">
        <f t="shared" si="38"/>
        <v/>
      </c>
      <c r="AC471" s="19" t="str">
        <f t="shared" si="39"/>
        <v/>
      </c>
    </row>
    <row r="472" spans="13:29">
      <c r="M472" s="16"/>
      <c r="N472" s="16"/>
      <c r="Q472" s="16"/>
      <c r="R472" s="59" t="str">
        <f t="shared" si="35"/>
        <v/>
      </c>
      <c r="S472" s="19" t="str">
        <f t="shared" si="36"/>
        <v/>
      </c>
      <c r="V472" s="16"/>
      <c r="W472" s="16"/>
      <c r="Z472" s="16"/>
      <c r="AA472" s="59" t="str">
        <f t="shared" si="37"/>
        <v/>
      </c>
      <c r="AB472" s="64" t="str">
        <f t="shared" si="38"/>
        <v/>
      </c>
      <c r="AC472" s="19" t="str">
        <f t="shared" si="39"/>
        <v/>
      </c>
    </row>
    <row r="473" spans="13:29">
      <c r="M473" s="16"/>
      <c r="N473" s="16"/>
      <c r="Q473" s="16"/>
      <c r="R473" s="59" t="str">
        <f t="shared" si="35"/>
        <v/>
      </c>
      <c r="S473" s="19" t="str">
        <f t="shared" si="36"/>
        <v/>
      </c>
      <c r="V473" s="16"/>
      <c r="W473" s="16"/>
      <c r="Z473" s="16"/>
      <c r="AA473" s="59" t="str">
        <f t="shared" si="37"/>
        <v/>
      </c>
      <c r="AB473" s="64" t="str">
        <f t="shared" si="38"/>
        <v/>
      </c>
      <c r="AC473" s="19" t="str">
        <f t="shared" si="39"/>
        <v/>
      </c>
    </row>
    <row r="474" spans="13:29">
      <c r="M474" s="16"/>
      <c r="N474" s="16"/>
      <c r="Q474" s="16"/>
      <c r="R474" s="59" t="str">
        <f t="shared" si="35"/>
        <v/>
      </c>
      <c r="S474" s="19" t="str">
        <f t="shared" si="36"/>
        <v/>
      </c>
      <c r="V474" s="16"/>
      <c r="W474" s="16"/>
      <c r="Z474" s="16"/>
      <c r="AA474" s="59" t="str">
        <f t="shared" si="37"/>
        <v/>
      </c>
      <c r="AB474" s="64" t="str">
        <f t="shared" si="38"/>
        <v/>
      </c>
      <c r="AC474" s="19" t="str">
        <f t="shared" si="39"/>
        <v/>
      </c>
    </row>
    <row r="475" spans="13:29">
      <c r="M475" s="16"/>
      <c r="N475" s="16"/>
      <c r="Q475" s="16"/>
      <c r="R475" s="59" t="str">
        <f t="shared" si="35"/>
        <v/>
      </c>
      <c r="S475" s="19" t="str">
        <f t="shared" si="36"/>
        <v/>
      </c>
      <c r="V475" s="16"/>
      <c r="W475" s="16"/>
      <c r="Z475" s="16"/>
      <c r="AA475" s="59" t="str">
        <f t="shared" si="37"/>
        <v/>
      </c>
      <c r="AB475" s="64" t="str">
        <f t="shared" si="38"/>
        <v/>
      </c>
      <c r="AC475" s="19" t="str">
        <f t="shared" si="39"/>
        <v/>
      </c>
    </row>
    <row r="476" spans="13:29">
      <c r="M476" s="16"/>
      <c r="N476" s="16"/>
      <c r="Q476" s="16"/>
      <c r="R476" s="59" t="str">
        <f t="shared" si="35"/>
        <v/>
      </c>
      <c r="S476" s="19" t="str">
        <f t="shared" si="36"/>
        <v/>
      </c>
      <c r="V476" s="16"/>
      <c r="W476" s="16"/>
      <c r="Z476" s="16"/>
      <c r="AA476" s="59" t="str">
        <f t="shared" si="37"/>
        <v/>
      </c>
      <c r="AB476" s="64" t="str">
        <f t="shared" si="38"/>
        <v/>
      </c>
      <c r="AC476" s="19" t="str">
        <f t="shared" si="39"/>
        <v/>
      </c>
    </row>
    <row r="477" spans="13:29">
      <c r="M477" s="16"/>
      <c r="N477" s="16"/>
      <c r="Q477" s="16"/>
      <c r="R477" s="59" t="str">
        <f t="shared" si="35"/>
        <v/>
      </c>
      <c r="S477" s="19" t="str">
        <f t="shared" si="36"/>
        <v/>
      </c>
      <c r="V477" s="16"/>
      <c r="W477" s="16"/>
      <c r="Z477" s="16"/>
      <c r="AA477" s="59" t="str">
        <f t="shared" si="37"/>
        <v/>
      </c>
      <c r="AB477" s="64" t="str">
        <f t="shared" si="38"/>
        <v/>
      </c>
      <c r="AC477" s="19" t="str">
        <f t="shared" si="39"/>
        <v/>
      </c>
    </row>
    <row r="478" spans="13:29">
      <c r="M478" s="16"/>
      <c r="N478" s="16"/>
      <c r="Q478" s="16"/>
      <c r="R478" s="59" t="str">
        <f t="shared" si="35"/>
        <v/>
      </c>
      <c r="S478" s="19" t="str">
        <f t="shared" si="36"/>
        <v/>
      </c>
      <c r="V478" s="16"/>
      <c r="W478" s="16"/>
      <c r="Z478" s="16"/>
      <c r="AA478" s="59" t="str">
        <f t="shared" si="37"/>
        <v/>
      </c>
      <c r="AB478" s="64" t="str">
        <f t="shared" si="38"/>
        <v/>
      </c>
      <c r="AC478" s="19" t="str">
        <f t="shared" si="39"/>
        <v/>
      </c>
    </row>
    <row r="479" spans="13:29">
      <c r="M479" s="16"/>
      <c r="N479" s="16"/>
      <c r="Q479" s="16"/>
      <c r="R479" s="59" t="str">
        <f t="shared" si="35"/>
        <v/>
      </c>
      <c r="S479" s="19" t="str">
        <f t="shared" si="36"/>
        <v/>
      </c>
      <c r="V479" s="16"/>
      <c r="W479" s="16"/>
      <c r="Z479" s="16"/>
      <c r="AA479" s="59" t="str">
        <f t="shared" si="37"/>
        <v/>
      </c>
      <c r="AB479" s="64" t="str">
        <f t="shared" si="38"/>
        <v/>
      </c>
      <c r="AC479" s="19" t="str">
        <f t="shared" si="39"/>
        <v/>
      </c>
    </row>
    <row r="480" spans="13:29">
      <c r="M480" s="16"/>
      <c r="N480" s="16"/>
      <c r="Q480" s="16"/>
      <c r="R480" s="59" t="str">
        <f t="shared" si="35"/>
        <v/>
      </c>
      <c r="S480" s="19" t="str">
        <f t="shared" si="36"/>
        <v/>
      </c>
      <c r="V480" s="16"/>
      <c r="W480" s="16"/>
      <c r="Z480" s="16"/>
      <c r="AA480" s="59" t="str">
        <f t="shared" si="37"/>
        <v/>
      </c>
      <c r="AB480" s="64" t="str">
        <f t="shared" si="38"/>
        <v/>
      </c>
      <c r="AC480" s="19" t="str">
        <f t="shared" si="39"/>
        <v/>
      </c>
    </row>
    <row r="481" spans="13:29">
      <c r="M481" s="16"/>
      <c r="N481" s="16"/>
      <c r="Q481" s="16"/>
      <c r="R481" s="59" t="str">
        <f t="shared" si="35"/>
        <v/>
      </c>
      <c r="S481" s="19" t="str">
        <f t="shared" si="36"/>
        <v/>
      </c>
      <c r="V481" s="16"/>
      <c r="W481" s="16"/>
      <c r="Z481" s="16"/>
      <c r="AA481" s="59" t="str">
        <f t="shared" si="37"/>
        <v/>
      </c>
      <c r="AB481" s="64" t="str">
        <f t="shared" si="38"/>
        <v/>
      </c>
      <c r="AC481" s="19" t="str">
        <f t="shared" si="39"/>
        <v/>
      </c>
    </row>
    <row r="482" spans="13:29">
      <c r="M482" s="16"/>
      <c r="N482" s="16"/>
      <c r="Q482" s="16"/>
      <c r="R482" s="59" t="str">
        <f t="shared" si="35"/>
        <v/>
      </c>
      <c r="S482" s="19" t="str">
        <f t="shared" si="36"/>
        <v/>
      </c>
      <c r="V482" s="16"/>
      <c r="W482" s="16"/>
      <c r="Z482" s="16"/>
      <c r="AA482" s="59" t="str">
        <f t="shared" si="37"/>
        <v/>
      </c>
      <c r="AB482" s="64" t="str">
        <f t="shared" si="38"/>
        <v/>
      </c>
      <c r="AC482" s="19" t="str">
        <f t="shared" si="39"/>
        <v/>
      </c>
    </row>
    <row r="483" spans="13:29">
      <c r="M483" s="16"/>
      <c r="N483" s="16"/>
      <c r="Q483" s="16"/>
      <c r="R483" s="59" t="str">
        <f t="shared" si="35"/>
        <v/>
      </c>
      <c r="S483" s="19" t="str">
        <f t="shared" si="36"/>
        <v/>
      </c>
      <c r="V483" s="16"/>
      <c r="W483" s="16"/>
      <c r="Z483" s="16"/>
      <c r="AA483" s="59" t="str">
        <f t="shared" si="37"/>
        <v/>
      </c>
      <c r="AB483" s="64" t="str">
        <f t="shared" si="38"/>
        <v/>
      </c>
      <c r="AC483" s="19" t="str">
        <f t="shared" si="39"/>
        <v/>
      </c>
    </row>
    <row r="484" spans="13:29">
      <c r="M484" s="16"/>
      <c r="N484" s="16"/>
      <c r="Q484" s="16"/>
      <c r="R484" s="59" t="str">
        <f t="shared" si="35"/>
        <v/>
      </c>
      <c r="S484" s="19" t="str">
        <f t="shared" si="36"/>
        <v/>
      </c>
      <c r="V484" s="16"/>
      <c r="W484" s="16"/>
      <c r="Z484" s="16"/>
      <c r="AA484" s="59" t="str">
        <f t="shared" si="37"/>
        <v/>
      </c>
      <c r="AB484" s="64" t="str">
        <f t="shared" si="38"/>
        <v/>
      </c>
      <c r="AC484" s="19" t="str">
        <f t="shared" si="39"/>
        <v/>
      </c>
    </row>
    <row r="485" spans="13:29">
      <c r="M485" s="16"/>
      <c r="N485" s="16"/>
      <c r="Q485" s="16"/>
      <c r="R485" s="59" t="str">
        <f t="shared" si="35"/>
        <v/>
      </c>
      <c r="S485" s="19" t="str">
        <f t="shared" si="36"/>
        <v/>
      </c>
      <c r="V485" s="16"/>
      <c r="W485" s="16"/>
      <c r="Z485" s="16"/>
      <c r="AA485" s="59" t="str">
        <f t="shared" si="37"/>
        <v/>
      </c>
      <c r="AB485" s="64" t="str">
        <f t="shared" si="38"/>
        <v/>
      </c>
      <c r="AC485" s="19" t="str">
        <f t="shared" si="39"/>
        <v/>
      </c>
    </row>
    <row r="486" spans="13:29">
      <c r="M486" s="16"/>
      <c r="N486" s="16"/>
      <c r="Q486" s="16"/>
      <c r="R486" s="59" t="str">
        <f t="shared" si="35"/>
        <v/>
      </c>
      <c r="S486" s="19" t="str">
        <f t="shared" si="36"/>
        <v/>
      </c>
      <c r="V486" s="16"/>
      <c r="W486" s="16"/>
      <c r="Z486" s="16"/>
      <c r="AA486" s="59" t="str">
        <f t="shared" si="37"/>
        <v/>
      </c>
      <c r="AB486" s="64" t="str">
        <f t="shared" si="38"/>
        <v/>
      </c>
      <c r="AC486" s="19" t="str">
        <f t="shared" si="39"/>
        <v/>
      </c>
    </row>
    <row r="487" spans="13:29">
      <c r="M487" s="16"/>
      <c r="N487" s="16"/>
      <c r="Q487" s="16"/>
      <c r="R487" s="59" t="str">
        <f t="shared" si="35"/>
        <v/>
      </c>
      <c r="S487" s="19" t="str">
        <f t="shared" si="36"/>
        <v/>
      </c>
      <c r="V487" s="16"/>
      <c r="W487" s="16"/>
      <c r="Z487" s="16"/>
      <c r="AA487" s="59" t="str">
        <f t="shared" si="37"/>
        <v/>
      </c>
      <c r="AB487" s="64" t="str">
        <f t="shared" si="38"/>
        <v/>
      </c>
      <c r="AC487" s="19" t="str">
        <f t="shared" si="39"/>
        <v/>
      </c>
    </row>
    <row r="488" spans="13:29">
      <c r="M488" s="16"/>
      <c r="N488" s="16"/>
      <c r="Q488" s="16"/>
      <c r="R488" s="59" t="str">
        <f t="shared" si="35"/>
        <v/>
      </c>
      <c r="S488" s="19" t="str">
        <f t="shared" si="36"/>
        <v/>
      </c>
      <c r="V488" s="16"/>
      <c r="W488" s="16"/>
      <c r="Z488" s="16"/>
      <c r="AA488" s="59" t="str">
        <f t="shared" si="37"/>
        <v/>
      </c>
      <c r="AB488" s="64" t="str">
        <f t="shared" si="38"/>
        <v/>
      </c>
      <c r="AC488" s="19" t="str">
        <f t="shared" si="39"/>
        <v/>
      </c>
    </row>
    <row r="489" spans="13:29">
      <c r="M489" s="16"/>
      <c r="N489" s="16"/>
      <c r="Q489" s="16"/>
      <c r="R489" s="59" t="str">
        <f t="shared" si="35"/>
        <v/>
      </c>
      <c r="S489" s="19" t="str">
        <f t="shared" si="36"/>
        <v/>
      </c>
      <c r="V489" s="16"/>
      <c r="W489" s="16"/>
      <c r="Z489" s="16"/>
      <c r="AA489" s="59" t="str">
        <f t="shared" si="37"/>
        <v/>
      </c>
      <c r="AB489" s="64" t="str">
        <f t="shared" si="38"/>
        <v/>
      </c>
      <c r="AC489" s="19" t="str">
        <f t="shared" si="39"/>
        <v/>
      </c>
    </row>
    <row r="490" spans="13:29">
      <c r="M490" s="16"/>
      <c r="N490" s="16"/>
      <c r="Q490" s="16"/>
      <c r="R490" s="59" t="str">
        <f t="shared" si="35"/>
        <v/>
      </c>
      <c r="S490" s="19" t="str">
        <f t="shared" si="36"/>
        <v/>
      </c>
      <c r="V490" s="16"/>
      <c r="W490" s="16"/>
      <c r="Z490" s="16"/>
      <c r="AA490" s="59" t="str">
        <f t="shared" si="37"/>
        <v/>
      </c>
      <c r="AB490" s="64" t="str">
        <f t="shared" si="38"/>
        <v/>
      </c>
      <c r="AC490" s="19" t="str">
        <f t="shared" si="39"/>
        <v/>
      </c>
    </row>
    <row r="491" spans="13:29">
      <c r="M491" s="16"/>
      <c r="N491" s="16"/>
      <c r="Q491" s="16"/>
      <c r="R491" s="59" t="str">
        <f t="shared" si="35"/>
        <v/>
      </c>
      <c r="S491" s="19" t="str">
        <f t="shared" si="36"/>
        <v/>
      </c>
      <c r="V491" s="16"/>
      <c r="W491" s="16"/>
      <c r="Z491" s="16"/>
      <c r="AA491" s="59" t="str">
        <f t="shared" si="37"/>
        <v/>
      </c>
      <c r="AB491" s="64" t="str">
        <f t="shared" si="38"/>
        <v/>
      </c>
      <c r="AC491" s="19" t="str">
        <f t="shared" si="39"/>
        <v/>
      </c>
    </row>
    <row r="492" spans="13:29">
      <c r="M492" s="16"/>
      <c r="N492" s="16"/>
      <c r="Q492" s="16"/>
      <c r="R492" s="59" t="str">
        <f t="shared" si="35"/>
        <v/>
      </c>
      <c r="S492" s="19" t="str">
        <f t="shared" si="36"/>
        <v/>
      </c>
      <c r="V492" s="16"/>
      <c r="W492" s="16"/>
      <c r="Z492" s="16"/>
      <c r="AA492" s="59" t="str">
        <f t="shared" si="37"/>
        <v/>
      </c>
      <c r="AB492" s="64" t="str">
        <f t="shared" si="38"/>
        <v/>
      </c>
      <c r="AC492" s="19" t="str">
        <f t="shared" si="39"/>
        <v/>
      </c>
    </row>
    <row r="493" spans="13:29">
      <c r="M493" s="16"/>
      <c r="N493" s="16"/>
      <c r="Q493" s="16"/>
      <c r="R493" s="59" t="str">
        <f t="shared" si="35"/>
        <v/>
      </c>
      <c r="S493" s="19" t="str">
        <f t="shared" si="36"/>
        <v/>
      </c>
      <c r="V493" s="16"/>
      <c r="W493" s="16"/>
      <c r="Z493" s="16"/>
      <c r="AA493" s="59" t="str">
        <f t="shared" si="37"/>
        <v/>
      </c>
      <c r="AB493" s="64" t="str">
        <f t="shared" si="38"/>
        <v/>
      </c>
      <c r="AC493" s="19" t="str">
        <f t="shared" si="39"/>
        <v/>
      </c>
    </row>
    <row r="494" spans="13:29">
      <c r="M494" s="16"/>
      <c r="N494" s="16"/>
      <c r="Q494" s="16"/>
      <c r="R494" s="59" t="str">
        <f t="shared" si="35"/>
        <v/>
      </c>
      <c r="S494" s="19" t="str">
        <f t="shared" si="36"/>
        <v/>
      </c>
      <c r="V494" s="16"/>
      <c r="W494" s="16"/>
      <c r="Z494" s="16"/>
      <c r="AA494" s="59" t="str">
        <f t="shared" si="37"/>
        <v/>
      </c>
      <c r="AB494" s="64" t="str">
        <f t="shared" si="38"/>
        <v/>
      </c>
      <c r="AC494" s="19" t="str">
        <f t="shared" si="39"/>
        <v/>
      </c>
    </row>
    <row r="495" spans="13:29">
      <c r="M495" s="16"/>
      <c r="N495" s="16"/>
      <c r="Q495" s="16"/>
      <c r="R495" s="59" t="str">
        <f t="shared" si="35"/>
        <v/>
      </c>
      <c r="S495" s="19" t="str">
        <f t="shared" si="36"/>
        <v/>
      </c>
      <c r="V495" s="16"/>
      <c r="W495" s="16"/>
      <c r="Z495" s="16"/>
      <c r="AA495" s="59" t="str">
        <f t="shared" si="37"/>
        <v/>
      </c>
      <c r="AB495" s="64" t="str">
        <f t="shared" si="38"/>
        <v/>
      </c>
      <c r="AC495" s="19" t="str">
        <f t="shared" si="39"/>
        <v/>
      </c>
    </row>
    <row r="496" spans="13:29">
      <c r="M496" s="16"/>
      <c r="N496" s="16"/>
      <c r="Q496" s="16"/>
      <c r="R496" s="59" t="str">
        <f t="shared" si="35"/>
        <v/>
      </c>
      <c r="S496" s="19" t="str">
        <f t="shared" si="36"/>
        <v/>
      </c>
      <c r="V496" s="16"/>
      <c r="W496" s="16"/>
      <c r="Z496" s="16"/>
      <c r="AA496" s="59" t="str">
        <f t="shared" si="37"/>
        <v/>
      </c>
      <c r="AB496" s="64" t="str">
        <f t="shared" si="38"/>
        <v/>
      </c>
      <c r="AC496" s="19" t="str">
        <f t="shared" si="39"/>
        <v/>
      </c>
    </row>
    <row r="497" spans="13:29">
      <c r="M497" s="16"/>
      <c r="N497" s="16"/>
      <c r="Q497" s="16"/>
      <c r="R497" s="59" t="str">
        <f t="shared" si="35"/>
        <v/>
      </c>
      <c r="S497" s="19" t="str">
        <f t="shared" si="36"/>
        <v/>
      </c>
      <c r="V497" s="16"/>
      <c r="W497" s="16"/>
      <c r="Z497" s="16"/>
      <c r="AA497" s="59" t="str">
        <f t="shared" si="37"/>
        <v/>
      </c>
      <c r="AB497" s="64" t="str">
        <f t="shared" si="38"/>
        <v/>
      </c>
      <c r="AC497" s="19" t="str">
        <f t="shared" si="39"/>
        <v/>
      </c>
    </row>
    <row r="498" spans="13:29">
      <c r="M498" s="16"/>
      <c r="N498" s="16"/>
      <c r="Q498" s="16"/>
      <c r="R498" s="59" t="str">
        <f t="shared" si="35"/>
        <v/>
      </c>
      <c r="S498" s="19" t="str">
        <f t="shared" si="36"/>
        <v/>
      </c>
      <c r="V498" s="16"/>
      <c r="W498" s="16"/>
      <c r="Z498" s="16"/>
      <c r="AA498" s="59" t="str">
        <f t="shared" si="37"/>
        <v/>
      </c>
      <c r="AB498" s="64" t="str">
        <f t="shared" si="38"/>
        <v/>
      </c>
      <c r="AC498" s="19" t="str">
        <f t="shared" si="39"/>
        <v/>
      </c>
    </row>
    <row r="499" spans="13:29">
      <c r="M499" s="16"/>
      <c r="N499" s="16"/>
      <c r="Q499" s="16"/>
      <c r="R499" s="59" t="str">
        <f t="shared" si="35"/>
        <v/>
      </c>
      <c r="S499" s="19" t="str">
        <f t="shared" si="36"/>
        <v/>
      </c>
      <c r="V499" s="16"/>
      <c r="W499" s="16"/>
      <c r="Z499" s="16"/>
      <c r="AA499" s="59" t="str">
        <f t="shared" si="37"/>
        <v/>
      </c>
      <c r="AB499" s="64" t="str">
        <f t="shared" si="38"/>
        <v/>
      </c>
      <c r="AC499" s="19" t="str">
        <f t="shared" si="39"/>
        <v/>
      </c>
    </row>
    <row r="500" spans="13:29">
      <c r="M500" s="16"/>
      <c r="N500" s="16"/>
      <c r="Q500" s="16"/>
      <c r="R500" s="59" t="str">
        <f t="shared" si="35"/>
        <v/>
      </c>
      <c r="S500" s="19" t="str">
        <f t="shared" si="36"/>
        <v/>
      </c>
      <c r="V500" s="16"/>
      <c r="W500" s="16"/>
      <c r="Z500" s="16"/>
      <c r="AA500" s="59" t="str">
        <f t="shared" si="37"/>
        <v/>
      </c>
      <c r="AB500" s="64" t="str">
        <f t="shared" si="38"/>
        <v/>
      </c>
      <c r="AC500" s="19" t="str">
        <f t="shared" si="39"/>
        <v/>
      </c>
    </row>
    <row r="501" spans="13:29">
      <c r="M501" s="16"/>
      <c r="N501" s="16"/>
      <c r="Q501" s="16"/>
      <c r="R501" s="59" t="str">
        <f t="shared" si="35"/>
        <v/>
      </c>
      <c r="S501" s="19" t="str">
        <f t="shared" si="36"/>
        <v/>
      </c>
      <c r="V501" s="16"/>
      <c r="W501" s="16"/>
      <c r="Z501" s="16"/>
      <c r="AA501" s="59" t="str">
        <f t="shared" si="37"/>
        <v/>
      </c>
      <c r="AB501" s="64" t="str">
        <f t="shared" si="38"/>
        <v/>
      </c>
      <c r="AC501" s="19" t="str">
        <f t="shared" si="39"/>
        <v/>
      </c>
    </row>
    <row r="502" spans="13:29">
      <c r="M502" s="16"/>
      <c r="N502" s="16"/>
      <c r="Q502" s="16"/>
      <c r="R502" s="59" t="str">
        <f t="shared" si="35"/>
        <v/>
      </c>
      <c r="S502" s="19" t="str">
        <f t="shared" si="36"/>
        <v/>
      </c>
      <c r="V502" s="16"/>
      <c r="W502" s="16"/>
      <c r="Z502" s="16"/>
      <c r="AA502" s="59" t="str">
        <f t="shared" si="37"/>
        <v/>
      </c>
      <c r="AB502" s="64" t="str">
        <f t="shared" si="38"/>
        <v/>
      </c>
      <c r="AC502" s="19" t="str">
        <f t="shared" si="39"/>
        <v/>
      </c>
    </row>
    <row r="503" spans="13:29">
      <c r="M503" s="16"/>
      <c r="N503" s="16"/>
      <c r="Q503" s="16"/>
      <c r="R503" s="59" t="str">
        <f t="shared" si="35"/>
        <v/>
      </c>
      <c r="S503" s="19" t="str">
        <f t="shared" si="36"/>
        <v/>
      </c>
      <c r="V503" s="16"/>
      <c r="W503" s="16"/>
      <c r="Z503" s="16"/>
      <c r="AA503" s="59" t="str">
        <f t="shared" si="37"/>
        <v/>
      </c>
      <c r="AB503" s="64" t="str">
        <f t="shared" si="38"/>
        <v/>
      </c>
      <c r="AC503" s="19" t="str">
        <f t="shared" si="39"/>
        <v/>
      </c>
    </row>
    <row r="504" spans="13:29">
      <c r="M504" s="16"/>
      <c r="N504" s="16"/>
      <c r="Q504" s="16"/>
      <c r="R504" s="59" t="str">
        <f t="shared" si="35"/>
        <v/>
      </c>
      <c r="S504" s="19" t="str">
        <f t="shared" si="36"/>
        <v/>
      </c>
      <c r="V504" s="16"/>
      <c r="W504" s="16"/>
      <c r="Z504" s="16"/>
      <c r="AA504" s="59" t="str">
        <f t="shared" si="37"/>
        <v/>
      </c>
      <c r="AB504" s="64" t="str">
        <f t="shared" si="38"/>
        <v/>
      </c>
      <c r="AC504" s="19" t="str">
        <f t="shared" si="39"/>
        <v/>
      </c>
    </row>
    <row r="505" spans="13:29">
      <c r="M505" s="16"/>
      <c r="N505" s="16"/>
      <c r="Q505" s="16"/>
      <c r="R505" s="59" t="str">
        <f t="shared" si="35"/>
        <v/>
      </c>
      <c r="S505" s="19" t="str">
        <f t="shared" si="36"/>
        <v/>
      </c>
      <c r="V505" s="16"/>
      <c r="W505" s="16"/>
      <c r="Z505" s="16"/>
      <c r="AA505" s="59" t="str">
        <f t="shared" si="37"/>
        <v/>
      </c>
      <c r="AB505" s="64" t="str">
        <f t="shared" si="38"/>
        <v/>
      </c>
      <c r="AC505" s="19" t="str">
        <f t="shared" si="39"/>
        <v/>
      </c>
    </row>
    <row r="506" spans="13:29">
      <c r="M506" s="16"/>
      <c r="N506" s="16"/>
      <c r="Q506" s="16"/>
      <c r="R506" s="59" t="str">
        <f t="shared" si="35"/>
        <v/>
      </c>
      <c r="S506" s="19" t="str">
        <f t="shared" si="36"/>
        <v/>
      </c>
      <c r="V506" s="16"/>
      <c r="W506" s="16"/>
      <c r="Z506" s="16"/>
      <c r="AA506" s="59" t="str">
        <f t="shared" si="37"/>
        <v/>
      </c>
      <c r="AB506" s="64" t="str">
        <f t="shared" si="38"/>
        <v/>
      </c>
      <c r="AC506" s="19" t="str">
        <f t="shared" si="39"/>
        <v/>
      </c>
    </row>
    <row r="507" spans="13:29">
      <c r="M507" s="16"/>
      <c r="N507" s="16"/>
      <c r="Q507" s="16"/>
      <c r="R507" s="59" t="str">
        <f t="shared" si="35"/>
        <v/>
      </c>
      <c r="S507" s="19" t="str">
        <f t="shared" si="36"/>
        <v/>
      </c>
      <c r="V507" s="16"/>
      <c r="W507" s="16"/>
      <c r="Z507" s="16"/>
      <c r="AA507" s="59" t="str">
        <f t="shared" si="37"/>
        <v/>
      </c>
      <c r="AB507" s="64" t="str">
        <f t="shared" si="38"/>
        <v/>
      </c>
      <c r="AC507" s="19" t="str">
        <f t="shared" si="39"/>
        <v/>
      </c>
    </row>
    <row r="508" spans="13:29">
      <c r="M508" s="16"/>
      <c r="N508" s="16"/>
      <c r="Q508" s="16"/>
      <c r="R508" s="59" t="str">
        <f t="shared" si="35"/>
        <v/>
      </c>
      <c r="S508" s="19" t="str">
        <f t="shared" si="36"/>
        <v/>
      </c>
      <c r="V508" s="16"/>
      <c r="W508" s="16"/>
      <c r="Z508" s="16"/>
      <c r="AA508" s="59" t="str">
        <f t="shared" si="37"/>
        <v/>
      </c>
      <c r="AB508" s="64" t="str">
        <f t="shared" si="38"/>
        <v/>
      </c>
      <c r="AC508" s="19" t="str">
        <f t="shared" si="39"/>
        <v/>
      </c>
    </row>
    <row r="509" spans="13:29">
      <c r="M509" s="16"/>
      <c r="N509" s="16"/>
      <c r="Q509" s="16"/>
      <c r="R509" s="59" t="str">
        <f t="shared" si="35"/>
        <v/>
      </c>
      <c r="S509" s="19" t="str">
        <f t="shared" si="36"/>
        <v/>
      </c>
      <c r="V509" s="16"/>
      <c r="W509" s="16"/>
      <c r="Z509" s="16"/>
      <c r="AA509" s="59" t="str">
        <f t="shared" si="37"/>
        <v/>
      </c>
      <c r="AB509" s="64" t="str">
        <f t="shared" si="38"/>
        <v/>
      </c>
      <c r="AC509" s="19" t="str">
        <f t="shared" si="39"/>
        <v/>
      </c>
    </row>
    <row r="510" spans="13:29">
      <c r="M510" s="16"/>
      <c r="N510" s="16"/>
      <c r="Q510" s="16"/>
      <c r="R510" s="59" t="str">
        <f t="shared" si="35"/>
        <v/>
      </c>
      <c r="S510" s="19" t="str">
        <f t="shared" si="36"/>
        <v/>
      </c>
      <c r="V510" s="16"/>
      <c r="W510" s="16"/>
      <c r="Z510" s="16"/>
      <c r="AA510" s="59" t="str">
        <f t="shared" si="37"/>
        <v/>
      </c>
      <c r="AB510" s="64" t="str">
        <f t="shared" si="38"/>
        <v/>
      </c>
      <c r="AC510" s="19" t="str">
        <f t="shared" si="39"/>
        <v/>
      </c>
    </row>
    <row r="511" spans="13:29">
      <c r="M511" s="16"/>
      <c r="N511" s="16"/>
      <c r="Q511" s="16"/>
      <c r="R511" s="59" t="str">
        <f t="shared" si="35"/>
        <v/>
      </c>
      <c r="S511" s="19" t="str">
        <f t="shared" si="36"/>
        <v/>
      </c>
      <c r="V511" s="16"/>
      <c r="W511" s="16"/>
      <c r="Z511" s="16"/>
      <c r="AA511" s="59" t="str">
        <f t="shared" si="37"/>
        <v/>
      </c>
      <c r="AB511" s="64" t="str">
        <f t="shared" si="38"/>
        <v/>
      </c>
      <c r="AC511" s="19" t="str">
        <f t="shared" si="39"/>
        <v/>
      </c>
    </row>
    <row r="512" spans="13:29">
      <c r="M512" s="16"/>
      <c r="N512" s="16"/>
      <c r="Q512" s="16"/>
      <c r="R512" s="59" t="str">
        <f t="shared" si="35"/>
        <v/>
      </c>
      <c r="S512" s="19" t="str">
        <f t="shared" si="36"/>
        <v/>
      </c>
      <c r="V512" s="16"/>
      <c r="W512" s="16"/>
      <c r="Z512" s="16"/>
      <c r="AA512" s="59" t="str">
        <f t="shared" si="37"/>
        <v/>
      </c>
      <c r="AB512" s="64" t="str">
        <f t="shared" si="38"/>
        <v/>
      </c>
      <c r="AC512" s="19" t="str">
        <f t="shared" si="39"/>
        <v/>
      </c>
    </row>
    <row r="513" spans="13:29">
      <c r="M513" s="16"/>
      <c r="N513" s="16"/>
      <c r="Q513" s="16"/>
      <c r="R513" s="59" t="str">
        <f t="shared" si="35"/>
        <v/>
      </c>
      <c r="S513" s="19" t="str">
        <f t="shared" si="36"/>
        <v/>
      </c>
      <c r="V513" s="16"/>
      <c r="W513" s="16"/>
      <c r="Z513" s="16"/>
      <c r="AA513" s="59" t="str">
        <f t="shared" si="37"/>
        <v/>
      </c>
      <c r="AB513" s="64" t="str">
        <f t="shared" si="38"/>
        <v/>
      </c>
      <c r="AC513" s="19" t="str">
        <f t="shared" si="39"/>
        <v/>
      </c>
    </row>
    <row r="514" spans="13:29">
      <c r="M514" s="16"/>
      <c r="N514" s="16"/>
      <c r="Q514" s="16"/>
      <c r="R514" s="59" t="str">
        <f t="shared" si="35"/>
        <v/>
      </c>
      <c r="S514" s="19" t="str">
        <f t="shared" si="36"/>
        <v/>
      </c>
      <c r="V514" s="16"/>
      <c r="W514" s="16"/>
      <c r="Z514" s="16"/>
      <c r="AA514" s="59" t="str">
        <f t="shared" si="37"/>
        <v/>
      </c>
      <c r="AB514" s="64" t="str">
        <f t="shared" si="38"/>
        <v/>
      </c>
      <c r="AC514" s="19" t="str">
        <f t="shared" si="39"/>
        <v/>
      </c>
    </row>
    <row r="515" spans="13:29">
      <c r="M515" s="16"/>
      <c r="N515" s="16"/>
      <c r="Q515" s="16"/>
      <c r="R515" s="59" t="str">
        <f t="shared" ref="R515:R578" si="40">IF(AND(K515="Accepted",N515=""),"Enter date 1st dose administered",IF(AND(K515="Previously vaccinated at another facility",N515=""),"Enter date 1st dose administered",IF(AND(K515="Refused",L515=""),"Enter reason for refusal",IF(N515&lt;&gt;"","YES",IF(K515="Refused","NO",IF(AND($J515&lt;&gt;"",K515=""),"Enter Vaccination Status",IF(K515="Unknown","Unknown","")))))))</f>
        <v/>
      </c>
      <c r="S515" s="19" t="str">
        <f t="shared" ref="S515:S578" si="41">IF(N515="","",IF(J515="Pfizer-BioNTech",N515+21,IF(J515="Moderna",N515+28,IF(J515="Janssen/Johnson &amp; Johnson","N/A",""))))</f>
        <v/>
      </c>
      <c r="V515" s="16"/>
      <c r="W515" s="16"/>
      <c r="Z515" s="16"/>
      <c r="AA515" s="59" t="str">
        <f t="shared" ref="AA515:AA578" si="42">IF($J515="Janssen/Johnson &amp; Johnson","N/A",IF(AND(T515="Accepted",W515=""),"Enter date 2nd dose administered",IF(AND(T515="Previously vaccinated at another facility",W515=""),"Enter date 2nd dose administered",IF(R515="NO","NO",IF(AND(T515="Refused",U515=""),"Enter reason for refusal",IF(W515&lt;&gt;"","YES",IF(T515="Refused","NO",IF(AND(R515="YES",T515=""),"NO",IF(T515="Unknown","Unknown","")))))))))</f>
        <v/>
      </c>
      <c r="AB515" s="64" t="str">
        <f t="shared" ref="AB515:AB578" si="43">IF(OR(Z515="YES",Q515="YES"),"YES",IF(AC515="","","NO"))</f>
        <v/>
      </c>
      <c r="AC515" s="19" t="str">
        <f t="shared" ref="AC515:AC578" si="44">IF(OR(AA515="YES",AA515="Enter date 2nd dose administered"),"YES",IF(AND(J515="Janssen/Johnson &amp; Johnson",R515="YES"),"YES",IF(OR(L515="Medical Contraindication",U515="Medical Contraindication"),"Medical Contraindication",IF(AND(R515="YES",T515=""),"NEEDS 2ND DOSE",IF(AND(R515="Enter date 1st dose administered",T515=""),"NEEDS 2ND DOSE",IF(AND(R515="YES",U515="Offered and Declined"),"Refused 2nd Dose",IF(OR(R515="NO",R515="Enter reason for refusal"),"NO",IF(OR(R515="Unknown",AA515="Unknown"),"Unknown",""))))))))</f>
        <v/>
      </c>
    </row>
    <row r="516" spans="13:29">
      <c r="M516" s="16"/>
      <c r="N516" s="16"/>
      <c r="Q516" s="16"/>
      <c r="R516" s="59" t="str">
        <f t="shared" si="40"/>
        <v/>
      </c>
      <c r="S516" s="19" t="str">
        <f t="shared" si="41"/>
        <v/>
      </c>
      <c r="V516" s="16"/>
      <c r="W516" s="16"/>
      <c r="Z516" s="16"/>
      <c r="AA516" s="59" t="str">
        <f t="shared" si="42"/>
        <v/>
      </c>
      <c r="AB516" s="64" t="str">
        <f t="shared" si="43"/>
        <v/>
      </c>
      <c r="AC516" s="19" t="str">
        <f t="shared" si="44"/>
        <v/>
      </c>
    </row>
    <row r="517" spans="13:29">
      <c r="M517" s="16"/>
      <c r="N517" s="16"/>
      <c r="Q517" s="16"/>
      <c r="R517" s="59" t="str">
        <f t="shared" si="40"/>
        <v/>
      </c>
      <c r="S517" s="19" t="str">
        <f t="shared" si="41"/>
        <v/>
      </c>
      <c r="V517" s="16"/>
      <c r="W517" s="16"/>
      <c r="Z517" s="16"/>
      <c r="AA517" s="59" t="str">
        <f t="shared" si="42"/>
        <v/>
      </c>
      <c r="AB517" s="64" t="str">
        <f t="shared" si="43"/>
        <v/>
      </c>
      <c r="AC517" s="19" t="str">
        <f t="shared" si="44"/>
        <v/>
      </c>
    </row>
    <row r="518" spans="13:29">
      <c r="M518" s="16"/>
      <c r="N518" s="16"/>
      <c r="Q518" s="16"/>
      <c r="R518" s="59" t="str">
        <f t="shared" si="40"/>
        <v/>
      </c>
      <c r="S518" s="19" t="str">
        <f t="shared" si="41"/>
        <v/>
      </c>
      <c r="V518" s="16"/>
      <c r="W518" s="16"/>
      <c r="Z518" s="16"/>
      <c r="AA518" s="59" t="str">
        <f t="shared" si="42"/>
        <v/>
      </c>
      <c r="AB518" s="64" t="str">
        <f t="shared" si="43"/>
        <v/>
      </c>
      <c r="AC518" s="19" t="str">
        <f t="shared" si="44"/>
        <v/>
      </c>
    </row>
    <row r="519" spans="13:29">
      <c r="M519" s="16"/>
      <c r="N519" s="16"/>
      <c r="Q519" s="16"/>
      <c r="R519" s="59" t="str">
        <f t="shared" si="40"/>
        <v/>
      </c>
      <c r="S519" s="19" t="str">
        <f t="shared" si="41"/>
        <v/>
      </c>
      <c r="V519" s="16"/>
      <c r="W519" s="16"/>
      <c r="Z519" s="16"/>
      <c r="AA519" s="59" t="str">
        <f t="shared" si="42"/>
        <v/>
      </c>
      <c r="AB519" s="64" t="str">
        <f t="shared" si="43"/>
        <v/>
      </c>
      <c r="AC519" s="19" t="str">
        <f t="shared" si="44"/>
        <v/>
      </c>
    </row>
    <row r="520" spans="13:29">
      <c r="M520" s="16"/>
      <c r="N520" s="16"/>
      <c r="Q520" s="16"/>
      <c r="R520" s="59" t="str">
        <f t="shared" si="40"/>
        <v/>
      </c>
      <c r="S520" s="19" t="str">
        <f t="shared" si="41"/>
        <v/>
      </c>
      <c r="V520" s="16"/>
      <c r="W520" s="16"/>
      <c r="Z520" s="16"/>
      <c r="AA520" s="59" t="str">
        <f t="shared" si="42"/>
        <v/>
      </c>
      <c r="AB520" s="64" t="str">
        <f t="shared" si="43"/>
        <v/>
      </c>
      <c r="AC520" s="19" t="str">
        <f t="shared" si="44"/>
        <v/>
      </c>
    </row>
    <row r="521" spans="13:29">
      <c r="M521" s="16"/>
      <c r="N521" s="16"/>
      <c r="Q521" s="16"/>
      <c r="R521" s="59" t="str">
        <f t="shared" si="40"/>
        <v/>
      </c>
      <c r="S521" s="19" t="str">
        <f t="shared" si="41"/>
        <v/>
      </c>
      <c r="V521" s="16"/>
      <c r="W521" s="16"/>
      <c r="Z521" s="16"/>
      <c r="AA521" s="59" t="str">
        <f t="shared" si="42"/>
        <v/>
      </c>
      <c r="AB521" s="64" t="str">
        <f t="shared" si="43"/>
        <v/>
      </c>
      <c r="AC521" s="19" t="str">
        <f t="shared" si="44"/>
        <v/>
      </c>
    </row>
    <row r="522" spans="13:29">
      <c r="M522" s="16"/>
      <c r="N522" s="16"/>
      <c r="Q522" s="16"/>
      <c r="R522" s="59" t="str">
        <f t="shared" si="40"/>
        <v/>
      </c>
      <c r="S522" s="19" t="str">
        <f t="shared" si="41"/>
        <v/>
      </c>
      <c r="V522" s="16"/>
      <c r="W522" s="16"/>
      <c r="Z522" s="16"/>
      <c r="AA522" s="59" t="str">
        <f t="shared" si="42"/>
        <v/>
      </c>
      <c r="AB522" s="64" t="str">
        <f t="shared" si="43"/>
        <v/>
      </c>
      <c r="AC522" s="19" t="str">
        <f t="shared" si="44"/>
        <v/>
      </c>
    </row>
    <row r="523" spans="13:29">
      <c r="M523" s="16"/>
      <c r="N523" s="16"/>
      <c r="Q523" s="16"/>
      <c r="R523" s="59" t="str">
        <f t="shared" si="40"/>
        <v/>
      </c>
      <c r="S523" s="19" t="str">
        <f t="shared" si="41"/>
        <v/>
      </c>
      <c r="V523" s="16"/>
      <c r="W523" s="16"/>
      <c r="Z523" s="16"/>
      <c r="AA523" s="59" t="str">
        <f t="shared" si="42"/>
        <v/>
      </c>
      <c r="AB523" s="64" t="str">
        <f t="shared" si="43"/>
        <v/>
      </c>
      <c r="AC523" s="19" t="str">
        <f t="shared" si="44"/>
        <v/>
      </c>
    </row>
    <row r="524" spans="13:29">
      <c r="M524" s="16"/>
      <c r="N524" s="16"/>
      <c r="Q524" s="16"/>
      <c r="R524" s="59" t="str">
        <f t="shared" si="40"/>
        <v/>
      </c>
      <c r="S524" s="19" t="str">
        <f t="shared" si="41"/>
        <v/>
      </c>
      <c r="V524" s="16"/>
      <c r="W524" s="16"/>
      <c r="Z524" s="16"/>
      <c r="AA524" s="59" t="str">
        <f t="shared" si="42"/>
        <v/>
      </c>
      <c r="AB524" s="64" t="str">
        <f t="shared" si="43"/>
        <v/>
      </c>
      <c r="AC524" s="19" t="str">
        <f t="shared" si="44"/>
        <v/>
      </c>
    </row>
    <row r="525" spans="13:29">
      <c r="M525" s="16"/>
      <c r="N525" s="16"/>
      <c r="Q525" s="16"/>
      <c r="R525" s="59" t="str">
        <f t="shared" si="40"/>
        <v/>
      </c>
      <c r="S525" s="19" t="str">
        <f t="shared" si="41"/>
        <v/>
      </c>
      <c r="V525" s="16"/>
      <c r="W525" s="16"/>
      <c r="Z525" s="16"/>
      <c r="AA525" s="59" t="str">
        <f t="shared" si="42"/>
        <v/>
      </c>
      <c r="AB525" s="64" t="str">
        <f t="shared" si="43"/>
        <v/>
      </c>
      <c r="AC525" s="19" t="str">
        <f t="shared" si="44"/>
        <v/>
      </c>
    </row>
    <row r="526" spans="13:29">
      <c r="M526" s="16"/>
      <c r="N526" s="16"/>
      <c r="Q526" s="16"/>
      <c r="R526" s="59" t="str">
        <f t="shared" si="40"/>
        <v/>
      </c>
      <c r="S526" s="19" t="str">
        <f t="shared" si="41"/>
        <v/>
      </c>
      <c r="V526" s="16"/>
      <c r="W526" s="16"/>
      <c r="Z526" s="16"/>
      <c r="AA526" s="59" t="str">
        <f t="shared" si="42"/>
        <v/>
      </c>
      <c r="AB526" s="64" t="str">
        <f t="shared" si="43"/>
        <v/>
      </c>
      <c r="AC526" s="19" t="str">
        <f t="shared" si="44"/>
        <v/>
      </c>
    </row>
    <row r="527" spans="13:29">
      <c r="M527" s="16"/>
      <c r="N527" s="16"/>
      <c r="Q527" s="16"/>
      <c r="R527" s="59" t="str">
        <f t="shared" si="40"/>
        <v/>
      </c>
      <c r="S527" s="19" t="str">
        <f t="shared" si="41"/>
        <v/>
      </c>
      <c r="V527" s="16"/>
      <c r="W527" s="16"/>
      <c r="Z527" s="16"/>
      <c r="AA527" s="59" t="str">
        <f t="shared" si="42"/>
        <v/>
      </c>
      <c r="AB527" s="64" t="str">
        <f t="shared" si="43"/>
        <v/>
      </c>
      <c r="AC527" s="19" t="str">
        <f t="shared" si="44"/>
        <v/>
      </c>
    </row>
    <row r="528" spans="13:29">
      <c r="M528" s="16"/>
      <c r="N528" s="16"/>
      <c r="Q528" s="16"/>
      <c r="R528" s="59" t="str">
        <f t="shared" si="40"/>
        <v/>
      </c>
      <c r="S528" s="19" t="str">
        <f t="shared" si="41"/>
        <v/>
      </c>
      <c r="V528" s="16"/>
      <c r="W528" s="16"/>
      <c r="Z528" s="16"/>
      <c r="AA528" s="59" t="str">
        <f t="shared" si="42"/>
        <v/>
      </c>
      <c r="AB528" s="64" t="str">
        <f t="shared" si="43"/>
        <v/>
      </c>
      <c r="AC528" s="19" t="str">
        <f t="shared" si="44"/>
        <v/>
      </c>
    </row>
    <row r="529" spans="13:29">
      <c r="M529" s="16"/>
      <c r="N529" s="16"/>
      <c r="Q529" s="16"/>
      <c r="R529" s="59" t="str">
        <f t="shared" si="40"/>
        <v/>
      </c>
      <c r="S529" s="19" t="str">
        <f t="shared" si="41"/>
        <v/>
      </c>
      <c r="V529" s="16"/>
      <c r="W529" s="16"/>
      <c r="Z529" s="16"/>
      <c r="AA529" s="59" t="str">
        <f t="shared" si="42"/>
        <v/>
      </c>
      <c r="AB529" s="64" t="str">
        <f t="shared" si="43"/>
        <v/>
      </c>
      <c r="AC529" s="19" t="str">
        <f t="shared" si="44"/>
        <v/>
      </c>
    </row>
    <row r="530" spans="13:29">
      <c r="M530" s="16"/>
      <c r="N530" s="16"/>
      <c r="Q530" s="16"/>
      <c r="R530" s="59" t="str">
        <f t="shared" si="40"/>
        <v/>
      </c>
      <c r="S530" s="19" t="str">
        <f t="shared" si="41"/>
        <v/>
      </c>
      <c r="V530" s="16"/>
      <c r="W530" s="16"/>
      <c r="Z530" s="16"/>
      <c r="AA530" s="59" t="str">
        <f t="shared" si="42"/>
        <v/>
      </c>
      <c r="AB530" s="64" t="str">
        <f t="shared" si="43"/>
        <v/>
      </c>
      <c r="AC530" s="19" t="str">
        <f t="shared" si="44"/>
        <v/>
      </c>
    </row>
    <row r="531" spans="13:29">
      <c r="M531" s="16"/>
      <c r="N531" s="16"/>
      <c r="Q531" s="16"/>
      <c r="R531" s="59" t="str">
        <f t="shared" si="40"/>
        <v/>
      </c>
      <c r="S531" s="19" t="str">
        <f t="shared" si="41"/>
        <v/>
      </c>
      <c r="V531" s="16"/>
      <c r="W531" s="16"/>
      <c r="Z531" s="16"/>
      <c r="AA531" s="59" t="str">
        <f t="shared" si="42"/>
        <v/>
      </c>
      <c r="AB531" s="64" t="str">
        <f t="shared" si="43"/>
        <v/>
      </c>
      <c r="AC531" s="19" t="str">
        <f t="shared" si="44"/>
        <v/>
      </c>
    </row>
    <row r="532" spans="13:29">
      <c r="M532" s="16"/>
      <c r="N532" s="16"/>
      <c r="Q532" s="16"/>
      <c r="R532" s="59" t="str">
        <f t="shared" si="40"/>
        <v/>
      </c>
      <c r="S532" s="19" t="str">
        <f t="shared" si="41"/>
        <v/>
      </c>
      <c r="V532" s="16"/>
      <c r="W532" s="16"/>
      <c r="Z532" s="16"/>
      <c r="AA532" s="59" t="str">
        <f t="shared" si="42"/>
        <v/>
      </c>
      <c r="AB532" s="64" t="str">
        <f t="shared" si="43"/>
        <v/>
      </c>
      <c r="AC532" s="19" t="str">
        <f t="shared" si="44"/>
        <v/>
      </c>
    </row>
    <row r="533" spans="13:29">
      <c r="M533" s="16"/>
      <c r="N533" s="16"/>
      <c r="Q533" s="16"/>
      <c r="R533" s="59" t="str">
        <f t="shared" si="40"/>
        <v/>
      </c>
      <c r="S533" s="19" t="str">
        <f t="shared" si="41"/>
        <v/>
      </c>
      <c r="V533" s="16"/>
      <c r="W533" s="16"/>
      <c r="Z533" s="16"/>
      <c r="AA533" s="59" t="str">
        <f t="shared" si="42"/>
        <v/>
      </c>
      <c r="AB533" s="64" t="str">
        <f t="shared" si="43"/>
        <v/>
      </c>
      <c r="AC533" s="19" t="str">
        <f t="shared" si="44"/>
        <v/>
      </c>
    </row>
    <row r="534" spans="13:29">
      <c r="M534" s="16"/>
      <c r="N534" s="16"/>
      <c r="Q534" s="16"/>
      <c r="R534" s="59" t="str">
        <f t="shared" si="40"/>
        <v/>
      </c>
      <c r="S534" s="19" t="str">
        <f t="shared" si="41"/>
        <v/>
      </c>
      <c r="V534" s="16"/>
      <c r="W534" s="16"/>
      <c r="Z534" s="16"/>
      <c r="AA534" s="59" t="str">
        <f t="shared" si="42"/>
        <v/>
      </c>
      <c r="AB534" s="64" t="str">
        <f t="shared" si="43"/>
        <v/>
      </c>
      <c r="AC534" s="19" t="str">
        <f t="shared" si="44"/>
        <v/>
      </c>
    </row>
    <row r="535" spans="13:29">
      <c r="M535" s="16"/>
      <c r="N535" s="16"/>
      <c r="Q535" s="16"/>
      <c r="R535" s="59" t="str">
        <f t="shared" si="40"/>
        <v/>
      </c>
      <c r="S535" s="19" t="str">
        <f t="shared" si="41"/>
        <v/>
      </c>
      <c r="V535" s="16"/>
      <c r="W535" s="16"/>
      <c r="Z535" s="16"/>
      <c r="AA535" s="59" t="str">
        <f t="shared" si="42"/>
        <v/>
      </c>
      <c r="AB535" s="64" t="str">
        <f t="shared" si="43"/>
        <v/>
      </c>
      <c r="AC535" s="19" t="str">
        <f t="shared" si="44"/>
        <v/>
      </c>
    </row>
    <row r="536" spans="13:29">
      <c r="M536" s="16"/>
      <c r="N536" s="16"/>
      <c r="Q536" s="16"/>
      <c r="R536" s="59" t="str">
        <f t="shared" si="40"/>
        <v/>
      </c>
      <c r="S536" s="19" t="str">
        <f t="shared" si="41"/>
        <v/>
      </c>
      <c r="V536" s="16"/>
      <c r="W536" s="16"/>
      <c r="Z536" s="16"/>
      <c r="AA536" s="59" t="str">
        <f t="shared" si="42"/>
        <v/>
      </c>
      <c r="AB536" s="64" t="str">
        <f t="shared" si="43"/>
        <v/>
      </c>
      <c r="AC536" s="19" t="str">
        <f t="shared" si="44"/>
        <v/>
      </c>
    </row>
    <row r="537" spans="13:29">
      <c r="M537" s="16"/>
      <c r="N537" s="16"/>
      <c r="Q537" s="16"/>
      <c r="R537" s="59" t="str">
        <f t="shared" si="40"/>
        <v/>
      </c>
      <c r="S537" s="19" t="str">
        <f t="shared" si="41"/>
        <v/>
      </c>
      <c r="V537" s="16"/>
      <c r="W537" s="16"/>
      <c r="Z537" s="16"/>
      <c r="AA537" s="59" t="str">
        <f t="shared" si="42"/>
        <v/>
      </c>
      <c r="AB537" s="64" t="str">
        <f t="shared" si="43"/>
        <v/>
      </c>
      <c r="AC537" s="19" t="str">
        <f t="shared" si="44"/>
        <v/>
      </c>
    </row>
    <row r="538" spans="13:29">
      <c r="M538" s="16"/>
      <c r="N538" s="16"/>
      <c r="Q538" s="16"/>
      <c r="R538" s="59" t="str">
        <f t="shared" si="40"/>
        <v/>
      </c>
      <c r="S538" s="19" t="str">
        <f t="shared" si="41"/>
        <v/>
      </c>
      <c r="V538" s="16"/>
      <c r="W538" s="16"/>
      <c r="Z538" s="16"/>
      <c r="AA538" s="59" t="str">
        <f t="shared" si="42"/>
        <v/>
      </c>
      <c r="AB538" s="64" t="str">
        <f t="shared" si="43"/>
        <v/>
      </c>
      <c r="AC538" s="19" t="str">
        <f t="shared" si="44"/>
        <v/>
      </c>
    </row>
    <row r="539" spans="13:29">
      <c r="M539" s="16"/>
      <c r="N539" s="16"/>
      <c r="Q539" s="16"/>
      <c r="R539" s="59" t="str">
        <f t="shared" si="40"/>
        <v/>
      </c>
      <c r="S539" s="19" t="str">
        <f t="shared" si="41"/>
        <v/>
      </c>
      <c r="V539" s="16"/>
      <c r="W539" s="16"/>
      <c r="Z539" s="16"/>
      <c r="AA539" s="59" t="str">
        <f t="shared" si="42"/>
        <v/>
      </c>
      <c r="AB539" s="64" t="str">
        <f t="shared" si="43"/>
        <v/>
      </c>
      <c r="AC539" s="19" t="str">
        <f t="shared" si="44"/>
        <v/>
      </c>
    </row>
    <row r="540" spans="13:29">
      <c r="M540" s="16"/>
      <c r="N540" s="16"/>
      <c r="Q540" s="16"/>
      <c r="R540" s="59" t="str">
        <f t="shared" si="40"/>
        <v/>
      </c>
      <c r="S540" s="19" t="str">
        <f t="shared" si="41"/>
        <v/>
      </c>
      <c r="V540" s="16"/>
      <c r="W540" s="16"/>
      <c r="Z540" s="16"/>
      <c r="AA540" s="59" t="str">
        <f t="shared" si="42"/>
        <v/>
      </c>
      <c r="AB540" s="64" t="str">
        <f t="shared" si="43"/>
        <v/>
      </c>
      <c r="AC540" s="19" t="str">
        <f t="shared" si="44"/>
        <v/>
      </c>
    </row>
    <row r="541" spans="13:29">
      <c r="M541" s="16"/>
      <c r="N541" s="16"/>
      <c r="Q541" s="16"/>
      <c r="R541" s="59" t="str">
        <f t="shared" si="40"/>
        <v/>
      </c>
      <c r="S541" s="19" t="str">
        <f t="shared" si="41"/>
        <v/>
      </c>
      <c r="V541" s="16"/>
      <c r="W541" s="16"/>
      <c r="Z541" s="16"/>
      <c r="AA541" s="59" t="str">
        <f t="shared" si="42"/>
        <v/>
      </c>
      <c r="AB541" s="64" t="str">
        <f t="shared" si="43"/>
        <v/>
      </c>
      <c r="AC541" s="19" t="str">
        <f t="shared" si="44"/>
        <v/>
      </c>
    </row>
    <row r="542" spans="13:29">
      <c r="M542" s="16"/>
      <c r="N542" s="16"/>
      <c r="Q542" s="16"/>
      <c r="R542" s="59" t="str">
        <f t="shared" si="40"/>
        <v/>
      </c>
      <c r="S542" s="19" t="str">
        <f t="shared" si="41"/>
        <v/>
      </c>
      <c r="V542" s="16"/>
      <c r="W542" s="16"/>
      <c r="Z542" s="16"/>
      <c r="AA542" s="59" t="str">
        <f t="shared" si="42"/>
        <v/>
      </c>
      <c r="AB542" s="64" t="str">
        <f t="shared" si="43"/>
        <v/>
      </c>
      <c r="AC542" s="19" t="str">
        <f t="shared" si="44"/>
        <v/>
      </c>
    </row>
    <row r="543" spans="13:29">
      <c r="M543" s="16"/>
      <c r="N543" s="16"/>
      <c r="Q543" s="16"/>
      <c r="R543" s="59" t="str">
        <f t="shared" si="40"/>
        <v/>
      </c>
      <c r="S543" s="19" t="str">
        <f t="shared" si="41"/>
        <v/>
      </c>
      <c r="V543" s="16"/>
      <c r="W543" s="16"/>
      <c r="Z543" s="16"/>
      <c r="AA543" s="59" t="str">
        <f t="shared" si="42"/>
        <v/>
      </c>
      <c r="AB543" s="64" t="str">
        <f t="shared" si="43"/>
        <v/>
      </c>
      <c r="AC543" s="19" t="str">
        <f t="shared" si="44"/>
        <v/>
      </c>
    </row>
    <row r="544" spans="13:29">
      <c r="M544" s="16"/>
      <c r="N544" s="16"/>
      <c r="Q544" s="16"/>
      <c r="R544" s="59" t="str">
        <f t="shared" si="40"/>
        <v/>
      </c>
      <c r="S544" s="19" t="str">
        <f t="shared" si="41"/>
        <v/>
      </c>
      <c r="V544" s="16"/>
      <c r="W544" s="16"/>
      <c r="Z544" s="16"/>
      <c r="AA544" s="59" t="str">
        <f t="shared" si="42"/>
        <v/>
      </c>
      <c r="AB544" s="64" t="str">
        <f t="shared" si="43"/>
        <v/>
      </c>
      <c r="AC544" s="19" t="str">
        <f t="shared" si="44"/>
        <v/>
      </c>
    </row>
    <row r="545" spans="13:29">
      <c r="M545" s="16"/>
      <c r="N545" s="16"/>
      <c r="Q545" s="16"/>
      <c r="R545" s="59" t="str">
        <f t="shared" si="40"/>
        <v/>
      </c>
      <c r="S545" s="19" t="str">
        <f t="shared" si="41"/>
        <v/>
      </c>
      <c r="V545" s="16"/>
      <c r="W545" s="16"/>
      <c r="Z545" s="16"/>
      <c r="AA545" s="59" t="str">
        <f t="shared" si="42"/>
        <v/>
      </c>
      <c r="AB545" s="64" t="str">
        <f t="shared" si="43"/>
        <v/>
      </c>
      <c r="AC545" s="19" t="str">
        <f t="shared" si="44"/>
        <v/>
      </c>
    </row>
    <row r="546" spans="13:29">
      <c r="M546" s="16"/>
      <c r="N546" s="16"/>
      <c r="Q546" s="16"/>
      <c r="R546" s="59" t="str">
        <f t="shared" si="40"/>
        <v/>
      </c>
      <c r="S546" s="19" t="str">
        <f t="shared" si="41"/>
        <v/>
      </c>
      <c r="V546" s="16"/>
      <c r="W546" s="16"/>
      <c r="Z546" s="16"/>
      <c r="AA546" s="59" t="str">
        <f t="shared" si="42"/>
        <v/>
      </c>
      <c r="AB546" s="64" t="str">
        <f t="shared" si="43"/>
        <v/>
      </c>
      <c r="AC546" s="19" t="str">
        <f t="shared" si="44"/>
        <v/>
      </c>
    </row>
    <row r="547" spans="13:29">
      <c r="M547" s="16"/>
      <c r="N547" s="16"/>
      <c r="Q547" s="16"/>
      <c r="R547" s="59" t="str">
        <f t="shared" si="40"/>
        <v/>
      </c>
      <c r="S547" s="19" t="str">
        <f t="shared" si="41"/>
        <v/>
      </c>
      <c r="V547" s="16"/>
      <c r="W547" s="16"/>
      <c r="Z547" s="16"/>
      <c r="AA547" s="59" t="str">
        <f t="shared" si="42"/>
        <v/>
      </c>
      <c r="AB547" s="64" t="str">
        <f t="shared" si="43"/>
        <v/>
      </c>
      <c r="AC547" s="19" t="str">
        <f t="shared" si="44"/>
        <v/>
      </c>
    </row>
    <row r="548" spans="13:29">
      <c r="M548" s="16"/>
      <c r="N548" s="16"/>
      <c r="Q548" s="16"/>
      <c r="R548" s="59" t="str">
        <f t="shared" si="40"/>
        <v/>
      </c>
      <c r="S548" s="19" t="str">
        <f t="shared" si="41"/>
        <v/>
      </c>
      <c r="V548" s="16"/>
      <c r="W548" s="16"/>
      <c r="Z548" s="16"/>
      <c r="AA548" s="59" t="str">
        <f t="shared" si="42"/>
        <v/>
      </c>
      <c r="AB548" s="64" t="str">
        <f t="shared" si="43"/>
        <v/>
      </c>
      <c r="AC548" s="19" t="str">
        <f t="shared" si="44"/>
        <v/>
      </c>
    </row>
    <row r="549" spans="13:29">
      <c r="M549" s="16"/>
      <c r="N549" s="16"/>
      <c r="Q549" s="16"/>
      <c r="R549" s="59" t="str">
        <f t="shared" si="40"/>
        <v/>
      </c>
      <c r="S549" s="19" t="str">
        <f t="shared" si="41"/>
        <v/>
      </c>
      <c r="V549" s="16"/>
      <c r="W549" s="16"/>
      <c r="Z549" s="16"/>
      <c r="AA549" s="59" t="str">
        <f t="shared" si="42"/>
        <v/>
      </c>
      <c r="AB549" s="64" t="str">
        <f t="shared" si="43"/>
        <v/>
      </c>
      <c r="AC549" s="19" t="str">
        <f t="shared" si="44"/>
        <v/>
      </c>
    </row>
    <row r="550" spans="13:29">
      <c r="M550" s="16"/>
      <c r="N550" s="16"/>
      <c r="Q550" s="16"/>
      <c r="R550" s="59" t="str">
        <f t="shared" si="40"/>
        <v/>
      </c>
      <c r="S550" s="19" t="str">
        <f t="shared" si="41"/>
        <v/>
      </c>
      <c r="V550" s="16"/>
      <c r="W550" s="16"/>
      <c r="Z550" s="16"/>
      <c r="AA550" s="59" t="str">
        <f t="shared" si="42"/>
        <v/>
      </c>
      <c r="AB550" s="64" t="str">
        <f t="shared" si="43"/>
        <v/>
      </c>
      <c r="AC550" s="19" t="str">
        <f t="shared" si="44"/>
        <v/>
      </c>
    </row>
    <row r="551" spans="13:29">
      <c r="M551" s="16"/>
      <c r="N551" s="16"/>
      <c r="Q551" s="16"/>
      <c r="R551" s="59" t="str">
        <f t="shared" si="40"/>
        <v/>
      </c>
      <c r="S551" s="19" t="str">
        <f t="shared" si="41"/>
        <v/>
      </c>
      <c r="V551" s="16"/>
      <c r="W551" s="16"/>
      <c r="Z551" s="16"/>
      <c r="AA551" s="59" t="str">
        <f t="shared" si="42"/>
        <v/>
      </c>
      <c r="AB551" s="64" t="str">
        <f t="shared" si="43"/>
        <v/>
      </c>
      <c r="AC551" s="19" t="str">
        <f t="shared" si="44"/>
        <v/>
      </c>
    </row>
    <row r="552" spans="13:29">
      <c r="M552" s="16"/>
      <c r="N552" s="16"/>
      <c r="Q552" s="16"/>
      <c r="R552" s="59" t="str">
        <f t="shared" si="40"/>
        <v/>
      </c>
      <c r="S552" s="19" t="str">
        <f t="shared" si="41"/>
        <v/>
      </c>
      <c r="V552" s="16"/>
      <c r="W552" s="16"/>
      <c r="Z552" s="16"/>
      <c r="AA552" s="59" t="str">
        <f t="shared" si="42"/>
        <v/>
      </c>
      <c r="AB552" s="64" t="str">
        <f t="shared" si="43"/>
        <v/>
      </c>
      <c r="AC552" s="19" t="str">
        <f t="shared" si="44"/>
        <v/>
      </c>
    </row>
    <row r="553" spans="13:29">
      <c r="M553" s="16"/>
      <c r="N553" s="16"/>
      <c r="Q553" s="16"/>
      <c r="R553" s="59" t="str">
        <f t="shared" si="40"/>
        <v/>
      </c>
      <c r="S553" s="19" t="str">
        <f t="shared" si="41"/>
        <v/>
      </c>
      <c r="V553" s="16"/>
      <c r="W553" s="16"/>
      <c r="Z553" s="16"/>
      <c r="AA553" s="59" t="str">
        <f t="shared" si="42"/>
        <v/>
      </c>
      <c r="AB553" s="64" t="str">
        <f t="shared" si="43"/>
        <v/>
      </c>
      <c r="AC553" s="19" t="str">
        <f t="shared" si="44"/>
        <v/>
      </c>
    </row>
    <row r="554" spans="13:29">
      <c r="M554" s="16"/>
      <c r="N554" s="16"/>
      <c r="Q554" s="16"/>
      <c r="R554" s="59" t="str">
        <f t="shared" si="40"/>
        <v/>
      </c>
      <c r="S554" s="19" t="str">
        <f t="shared" si="41"/>
        <v/>
      </c>
      <c r="V554" s="16"/>
      <c r="W554" s="16"/>
      <c r="Z554" s="16"/>
      <c r="AA554" s="59" t="str">
        <f t="shared" si="42"/>
        <v/>
      </c>
      <c r="AB554" s="64" t="str">
        <f t="shared" si="43"/>
        <v/>
      </c>
      <c r="AC554" s="19" t="str">
        <f t="shared" si="44"/>
        <v/>
      </c>
    </row>
    <row r="555" spans="13:29">
      <c r="M555" s="16"/>
      <c r="N555" s="16"/>
      <c r="Q555" s="16"/>
      <c r="R555" s="59" t="str">
        <f t="shared" si="40"/>
        <v/>
      </c>
      <c r="S555" s="19" t="str">
        <f t="shared" si="41"/>
        <v/>
      </c>
      <c r="V555" s="16"/>
      <c r="W555" s="16"/>
      <c r="Z555" s="16"/>
      <c r="AA555" s="59" t="str">
        <f t="shared" si="42"/>
        <v/>
      </c>
      <c r="AB555" s="64" t="str">
        <f t="shared" si="43"/>
        <v/>
      </c>
      <c r="AC555" s="19" t="str">
        <f t="shared" si="44"/>
        <v/>
      </c>
    </row>
    <row r="556" spans="13:29">
      <c r="M556" s="16"/>
      <c r="N556" s="16"/>
      <c r="Q556" s="16"/>
      <c r="R556" s="59" t="str">
        <f t="shared" si="40"/>
        <v/>
      </c>
      <c r="S556" s="19" t="str">
        <f t="shared" si="41"/>
        <v/>
      </c>
      <c r="V556" s="16"/>
      <c r="W556" s="16"/>
      <c r="Z556" s="16"/>
      <c r="AA556" s="59" t="str">
        <f t="shared" si="42"/>
        <v/>
      </c>
      <c r="AB556" s="64" t="str">
        <f t="shared" si="43"/>
        <v/>
      </c>
      <c r="AC556" s="19" t="str">
        <f t="shared" si="44"/>
        <v/>
      </c>
    </row>
    <row r="557" spans="13:29">
      <c r="M557" s="16"/>
      <c r="N557" s="16"/>
      <c r="Q557" s="16"/>
      <c r="R557" s="59" t="str">
        <f t="shared" si="40"/>
        <v/>
      </c>
      <c r="S557" s="19" t="str">
        <f t="shared" si="41"/>
        <v/>
      </c>
      <c r="V557" s="16"/>
      <c r="W557" s="16"/>
      <c r="Z557" s="16"/>
      <c r="AA557" s="59" t="str">
        <f t="shared" si="42"/>
        <v/>
      </c>
      <c r="AB557" s="64" t="str">
        <f t="shared" si="43"/>
        <v/>
      </c>
      <c r="AC557" s="19" t="str">
        <f t="shared" si="44"/>
        <v/>
      </c>
    </row>
    <row r="558" spans="13:29">
      <c r="M558" s="16"/>
      <c r="N558" s="16"/>
      <c r="Q558" s="16"/>
      <c r="R558" s="59" t="str">
        <f t="shared" si="40"/>
        <v/>
      </c>
      <c r="S558" s="19" t="str">
        <f t="shared" si="41"/>
        <v/>
      </c>
      <c r="V558" s="16"/>
      <c r="W558" s="16"/>
      <c r="Z558" s="16"/>
      <c r="AA558" s="59" t="str">
        <f t="shared" si="42"/>
        <v/>
      </c>
      <c r="AB558" s="64" t="str">
        <f t="shared" si="43"/>
        <v/>
      </c>
      <c r="AC558" s="19" t="str">
        <f t="shared" si="44"/>
        <v/>
      </c>
    </row>
    <row r="559" spans="13:29">
      <c r="M559" s="16"/>
      <c r="N559" s="16"/>
      <c r="Q559" s="16"/>
      <c r="R559" s="59" t="str">
        <f t="shared" si="40"/>
        <v/>
      </c>
      <c r="S559" s="19" t="str">
        <f t="shared" si="41"/>
        <v/>
      </c>
      <c r="V559" s="16"/>
      <c r="W559" s="16"/>
      <c r="Z559" s="16"/>
      <c r="AA559" s="59" t="str">
        <f t="shared" si="42"/>
        <v/>
      </c>
      <c r="AB559" s="64" t="str">
        <f t="shared" si="43"/>
        <v/>
      </c>
      <c r="AC559" s="19" t="str">
        <f t="shared" si="44"/>
        <v/>
      </c>
    </row>
    <row r="560" spans="13:29">
      <c r="M560" s="16"/>
      <c r="N560" s="16"/>
      <c r="Q560" s="16"/>
      <c r="R560" s="59" t="str">
        <f t="shared" si="40"/>
        <v/>
      </c>
      <c r="S560" s="19" t="str">
        <f t="shared" si="41"/>
        <v/>
      </c>
      <c r="V560" s="16"/>
      <c r="W560" s="16"/>
      <c r="Z560" s="16"/>
      <c r="AA560" s="59" t="str">
        <f t="shared" si="42"/>
        <v/>
      </c>
      <c r="AB560" s="64" t="str">
        <f t="shared" si="43"/>
        <v/>
      </c>
      <c r="AC560" s="19" t="str">
        <f t="shared" si="44"/>
        <v/>
      </c>
    </row>
    <row r="561" spans="13:29">
      <c r="M561" s="16"/>
      <c r="N561" s="16"/>
      <c r="Q561" s="16"/>
      <c r="R561" s="59" t="str">
        <f t="shared" si="40"/>
        <v/>
      </c>
      <c r="S561" s="19" t="str">
        <f t="shared" si="41"/>
        <v/>
      </c>
      <c r="V561" s="16"/>
      <c r="W561" s="16"/>
      <c r="Z561" s="16"/>
      <c r="AA561" s="59" t="str">
        <f t="shared" si="42"/>
        <v/>
      </c>
      <c r="AB561" s="64" t="str">
        <f t="shared" si="43"/>
        <v/>
      </c>
      <c r="AC561" s="19" t="str">
        <f t="shared" si="44"/>
        <v/>
      </c>
    </row>
    <row r="562" spans="13:29">
      <c r="M562" s="16"/>
      <c r="N562" s="16"/>
      <c r="Q562" s="16"/>
      <c r="R562" s="59" t="str">
        <f t="shared" si="40"/>
        <v/>
      </c>
      <c r="S562" s="19" t="str">
        <f t="shared" si="41"/>
        <v/>
      </c>
      <c r="V562" s="16"/>
      <c r="W562" s="16"/>
      <c r="Z562" s="16"/>
      <c r="AA562" s="59" t="str">
        <f t="shared" si="42"/>
        <v/>
      </c>
      <c r="AB562" s="64" t="str">
        <f t="shared" si="43"/>
        <v/>
      </c>
      <c r="AC562" s="19" t="str">
        <f t="shared" si="44"/>
        <v/>
      </c>
    </row>
    <row r="563" spans="13:29">
      <c r="M563" s="16"/>
      <c r="N563" s="16"/>
      <c r="Q563" s="16"/>
      <c r="R563" s="59" t="str">
        <f t="shared" si="40"/>
        <v/>
      </c>
      <c r="S563" s="19" t="str">
        <f t="shared" si="41"/>
        <v/>
      </c>
      <c r="V563" s="16"/>
      <c r="W563" s="16"/>
      <c r="Z563" s="16"/>
      <c r="AA563" s="59" t="str">
        <f t="shared" si="42"/>
        <v/>
      </c>
      <c r="AB563" s="64" t="str">
        <f t="shared" si="43"/>
        <v/>
      </c>
      <c r="AC563" s="19" t="str">
        <f t="shared" si="44"/>
        <v/>
      </c>
    </row>
    <row r="564" spans="13:29">
      <c r="M564" s="16"/>
      <c r="N564" s="16"/>
      <c r="Q564" s="16"/>
      <c r="R564" s="59" t="str">
        <f t="shared" si="40"/>
        <v/>
      </c>
      <c r="S564" s="19" t="str">
        <f t="shared" si="41"/>
        <v/>
      </c>
      <c r="V564" s="16"/>
      <c r="W564" s="16"/>
      <c r="Z564" s="16"/>
      <c r="AA564" s="59" t="str">
        <f t="shared" si="42"/>
        <v/>
      </c>
      <c r="AB564" s="64" t="str">
        <f t="shared" si="43"/>
        <v/>
      </c>
      <c r="AC564" s="19" t="str">
        <f t="shared" si="44"/>
        <v/>
      </c>
    </row>
    <row r="565" spans="13:29">
      <c r="M565" s="16"/>
      <c r="N565" s="16"/>
      <c r="Q565" s="16"/>
      <c r="R565" s="59" t="str">
        <f t="shared" si="40"/>
        <v/>
      </c>
      <c r="S565" s="19" t="str">
        <f t="shared" si="41"/>
        <v/>
      </c>
      <c r="V565" s="16"/>
      <c r="W565" s="16"/>
      <c r="Z565" s="16"/>
      <c r="AA565" s="59" t="str">
        <f t="shared" si="42"/>
        <v/>
      </c>
      <c r="AB565" s="64" t="str">
        <f t="shared" si="43"/>
        <v/>
      </c>
      <c r="AC565" s="19" t="str">
        <f t="shared" si="44"/>
        <v/>
      </c>
    </row>
    <row r="566" spans="13:29">
      <c r="M566" s="16"/>
      <c r="N566" s="16"/>
      <c r="Q566" s="16"/>
      <c r="R566" s="59" t="str">
        <f t="shared" si="40"/>
        <v/>
      </c>
      <c r="S566" s="19" t="str">
        <f t="shared" si="41"/>
        <v/>
      </c>
      <c r="V566" s="16"/>
      <c r="W566" s="16"/>
      <c r="Z566" s="16"/>
      <c r="AA566" s="59" t="str">
        <f t="shared" si="42"/>
        <v/>
      </c>
      <c r="AB566" s="64" t="str">
        <f t="shared" si="43"/>
        <v/>
      </c>
      <c r="AC566" s="19" t="str">
        <f t="shared" si="44"/>
        <v/>
      </c>
    </row>
    <row r="567" spans="13:29">
      <c r="M567" s="16"/>
      <c r="N567" s="16"/>
      <c r="Q567" s="16"/>
      <c r="R567" s="59" t="str">
        <f t="shared" si="40"/>
        <v/>
      </c>
      <c r="S567" s="19" t="str">
        <f t="shared" si="41"/>
        <v/>
      </c>
      <c r="V567" s="16"/>
      <c r="W567" s="16"/>
      <c r="Z567" s="16"/>
      <c r="AA567" s="59" t="str">
        <f t="shared" si="42"/>
        <v/>
      </c>
      <c r="AB567" s="64" t="str">
        <f t="shared" si="43"/>
        <v/>
      </c>
      <c r="AC567" s="19" t="str">
        <f t="shared" si="44"/>
        <v/>
      </c>
    </row>
    <row r="568" spans="13:29">
      <c r="M568" s="16"/>
      <c r="N568" s="16"/>
      <c r="Q568" s="16"/>
      <c r="R568" s="59" t="str">
        <f t="shared" si="40"/>
        <v/>
      </c>
      <c r="S568" s="19" t="str">
        <f t="shared" si="41"/>
        <v/>
      </c>
      <c r="V568" s="16"/>
      <c r="W568" s="16"/>
      <c r="Z568" s="16"/>
      <c r="AA568" s="59" t="str">
        <f t="shared" si="42"/>
        <v/>
      </c>
      <c r="AB568" s="64" t="str">
        <f t="shared" si="43"/>
        <v/>
      </c>
      <c r="AC568" s="19" t="str">
        <f t="shared" si="44"/>
        <v/>
      </c>
    </row>
    <row r="569" spans="13:29">
      <c r="M569" s="16"/>
      <c r="N569" s="16"/>
      <c r="Q569" s="16"/>
      <c r="R569" s="59" t="str">
        <f t="shared" si="40"/>
        <v/>
      </c>
      <c r="S569" s="19" t="str">
        <f t="shared" si="41"/>
        <v/>
      </c>
      <c r="V569" s="16"/>
      <c r="W569" s="16"/>
      <c r="Z569" s="16"/>
      <c r="AA569" s="59" t="str">
        <f t="shared" si="42"/>
        <v/>
      </c>
      <c r="AB569" s="64" t="str">
        <f t="shared" si="43"/>
        <v/>
      </c>
      <c r="AC569" s="19" t="str">
        <f t="shared" si="44"/>
        <v/>
      </c>
    </row>
    <row r="570" spans="13:29">
      <c r="M570" s="16"/>
      <c r="N570" s="16"/>
      <c r="Q570" s="16"/>
      <c r="R570" s="59" t="str">
        <f t="shared" si="40"/>
        <v/>
      </c>
      <c r="S570" s="19" t="str">
        <f t="shared" si="41"/>
        <v/>
      </c>
      <c r="V570" s="16"/>
      <c r="W570" s="16"/>
      <c r="Z570" s="16"/>
      <c r="AA570" s="59" t="str">
        <f t="shared" si="42"/>
        <v/>
      </c>
      <c r="AB570" s="64" t="str">
        <f t="shared" si="43"/>
        <v/>
      </c>
      <c r="AC570" s="19" t="str">
        <f t="shared" si="44"/>
        <v/>
      </c>
    </row>
    <row r="571" spans="13:29">
      <c r="M571" s="16"/>
      <c r="N571" s="16"/>
      <c r="Q571" s="16"/>
      <c r="R571" s="59" t="str">
        <f t="shared" si="40"/>
        <v/>
      </c>
      <c r="S571" s="19" t="str">
        <f t="shared" si="41"/>
        <v/>
      </c>
      <c r="V571" s="16"/>
      <c r="W571" s="16"/>
      <c r="Z571" s="16"/>
      <c r="AA571" s="59" t="str">
        <f t="shared" si="42"/>
        <v/>
      </c>
      <c r="AB571" s="64" t="str">
        <f t="shared" si="43"/>
        <v/>
      </c>
      <c r="AC571" s="19" t="str">
        <f t="shared" si="44"/>
        <v/>
      </c>
    </row>
    <row r="572" spans="13:29">
      <c r="M572" s="16"/>
      <c r="N572" s="16"/>
      <c r="Q572" s="16"/>
      <c r="R572" s="59" t="str">
        <f t="shared" si="40"/>
        <v/>
      </c>
      <c r="S572" s="19" t="str">
        <f t="shared" si="41"/>
        <v/>
      </c>
      <c r="V572" s="16"/>
      <c r="W572" s="16"/>
      <c r="Z572" s="16"/>
      <c r="AA572" s="59" t="str">
        <f t="shared" si="42"/>
        <v/>
      </c>
      <c r="AB572" s="64" t="str">
        <f t="shared" si="43"/>
        <v/>
      </c>
      <c r="AC572" s="19" t="str">
        <f t="shared" si="44"/>
        <v/>
      </c>
    </row>
    <row r="573" spans="13:29">
      <c r="M573" s="16"/>
      <c r="N573" s="16"/>
      <c r="Q573" s="16"/>
      <c r="R573" s="59" t="str">
        <f t="shared" si="40"/>
        <v/>
      </c>
      <c r="S573" s="19" t="str">
        <f t="shared" si="41"/>
        <v/>
      </c>
      <c r="V573" s="16"/>
      <c r="W573" s="16"/>
      <c r="Z573" s="16"/>
      <c r="AA573" s="59" t="str">
        <f t="shared" si="42"/>
        <v/>
      </c>
      <c r="AB573" s="64" t="str">
        <f t="shared" si="43"/>
        <v/>
      </c>
      <c r="AC573" s="19" t="str">
        <f t="shared" si="44"/>
        <v/>
      </c>
    </row>
    <row r="574" spans="13:29">
      <c r="M574" s="16"/>
      <c r="N574" s="16"/>
      <c r="Q574" s="16"/>
      <c r="R574" s="59" t="str">
        <f t="shared" si="40"/>
        <v/>
      </c>
      <c r="S574" s="19" t="str">
        <f t="shared" si="41"/>
        <v/>
      </c>
      <c r="V574" s="16"/>
      <c r="W574" s="16"/>
      <c r="Z574" s="16"/>
      <c r="AA574" s="59" t="str">
        <f t="shared" si="42"/>
        <v/>
      </c>
      <c r="AB574" s="64" t="str">
        <f t="shared" si="43"/>
        <v/>
      </c>
      <c r="AC574" s="19" t="str">
        <f t="shared" si="44"/>
        <v/>
      </c>
    </row>
    <row r="575" spans="13:29">
      <c r="M575" s="16"/>
      <c r="N575" s="16"/>
      <c r="Q575" s="16"/>
      <c r="R575" s="59" t="str">
        <f t="shared" si="40"/>
        <v/>
      </c>
      <c r="S575" s="19" t="str">
        <f t="shared" si="41"/>
        <v/>
      </c>
      <c r="V575" s="16"/>
      <c r="W575" s="16"/>
      <c r="Z575" s="16"/>
      <c r="AA575" s="59" t="str">
        <f t="shared" si="42"/>
        <v/>
      </c>
      <c r="AB575" s="64" t="str">
        <f t="shared" si="43"/>
        <v/>
      </c>
      <c r="AC575" s="19" t="str">
        <f t="shared" si="44"/>
        <v/>
      </c>
    </row>
    <row r="576" spans="13:29">
      <c r="M576" s="16"/>
      <c r="N576" s="16"/>
      <c r="Q576" s="16"/>
      <c r="R576" s="59" t="str">
        <f t="shared" si="40"/>
        <v/>
      </c>
      <c r="S576" s="19" t="str">
        <f t="shared" si="41"/>
        <v/>
      </c>
      <c r="V576" s="16"/>
      <c r="W576" s="16"/>
      <c r="Z576" s="16"/>
      <c r="AA576" s="59" t="str">
        <f t="shared" si="42"/>
        <v/>
      </c>
      <c r="AB576" s="64" t="str">
        <f t="shared" si="43"/>
        <v/>
      </c>
      <c r="AC576" s="19" t="str">
        <f t="shared" si="44"/>
        <v/>
      </c>
    </row>
    <row r="577" spans="13:29">
      <c r="M577" s="16"/>
      <c r="N577" s="16"/>
      <c r="Q577" s="16"/>
      <c r="R577" s="59" t="str">
        <f t="shared" si="40"/>
        <v/>
      </c>
      <c r="S577" s="19" t="str">
        <f t="shared" si="41"/>
        <v/>
      </c>
      <c r="V577" s="16"/>
      <c r="W577" s="16"/>
      <c r="Z577" s="16"/>
      <c r="AA577" s="59" t="str">
        <f t="shared" si="42"/>
        <v/>
      </c>
      <c r="AB577" s="64" t="str">
        <f t="shared" si="43"/>
        <v/>
      </c>
      <c r="AC577" s="19" t="str">
        <f t="shared" si="44"/>
        <v/>
      </c>
    </row>
    <row r="578" spans="13:29">
      <c r="M578" s="16"/>
      <c r="N578" s="16"/>
      <c r="Q578" s="16"/>
      <c r="R578" s="59" t="str">
        <f t="shared" si="40"/>
        <v/>
      </c>
      <c r="S578" s="19" t="str">
        <f t="shared" si="41"/>
        <v/>
      </c>
      <c r="V578" s="16"/>
      <c r="W578" s="16"/>
      <c r="Z578" s="16"/>
      <c r="AA578" s="59" t="str">
        <f t="shared" si="42"/>
        <v/>
      </c>
      <c r="AB578" s="64" t="str">
        <f t="shared" si="43"/>
        <v/>
      </c>
      <c r="AC578" s="19" t="str">
        <f t="shared" si="44"/>
        <v/>
      </c>
    </row>
    <row r="579" spans="13:29">
      <c r="M579" s="16"/>
      <c r="N579" s="16"/>
      <c r="Q579" s="16"/>
      <c r="R579" s="59" t="str">
        <f t="shared" ref="R579:R642" si="45">IF(AND(K579="Accepted",N579=""),"Enter date 1st dose administered",IF(AND(K579="Previously vaccinated at another facility",N579=""),"Enter date 1st dose administered",IF(AND(K579="Refused",L579=""),"Enter reason for refusal",IF(N579&lt;&gt;"","YES",IF(K579="Refused","NO",IF(AND($J579&lt;&gt;"",K579=""),"Enter Vaccination Status",IF(K579="Unknown","Unknown","")))))))</f>
        <v/>
      </c>
      <c r="S579" s="19" t="str">
        <f t="shared" ref="S579:S642" si="46">IF(N579="","",IF(J579="Pfizer-BioNTech",N579+21,IF(J579="Moderna",N579+28,IF(J579="Janssen/Johnson &amp; Johnson","N/A",""))))</f>
        <v/>
      </c>
      <c r="V579" s="16"/>
      <c r="W579" s="16"/>
      <c r="Z579" s="16"/>
      <c r="AA579" s="59" t="str">
        <f t="shared" ref="AA579:AA642" si="47">IF($J579="Janssen/Johnson &amp; Johnson","N/A",IF(AND(T579="Accepted",W579=""),"Enter date 2nd dose administered",IF(AND(T579="Previously vaccinated at another facility",W579=""),"Enter date 2nd dose administered",IF(R579="NO","NO",IF(AND(T579="Refused",U579=""),"Enter reason for refusal",IF(W579&lt;&gt;"","YES",IF(T579="Refused","NO",IF(AND(R579="YES",T579=""),"NO",IF(T579="Unknown","Unknown","")))))))))</f>
        <v/>
      </c>
      <c r="AB579" s="64" t="str">
        <f t="shared" ref="AB579:AB642" si="48">IF(OR(Z579="YES",Q579="YES"),"YES",IF(AC579="","","NO"))</f>
        <v/>
      </c>
      <c r="AC579" s="19" t="str">
        <f t="shared" ref="AC579:AC642" si="49">IF(OR(AA579="YES",AA579="Enter date 2nd dose administered"),"YES",IF(AND(J579="Janssen/Johnson &amp; Johnson",R579="YES"),"YES",IF(OR(L579="Medical Contraindication",U579="Medical Contraindication"),"Medical Contraindication",IF(AND(R579="YES",T579=""),"NEEDS 2ND DOSE",IF(AND(R579="Enter date 1st dose administered",T579=""),"NEEDS 2ND DOSE",IF(AND(R579="YES",U579="Offered and Declined"),"Refused 2nd Dose",IF(OR(R579="NO",R579="Enter reason for refusal"),"NO",IF(OR(R579="Unknown",AA579="Unknown"),"Unknown",""))))))))</f>
        <v/>
      </c>
    </row>
    <row r="580" spans="13:29">
      <c r="M580" s="16"/>
      <c r="N580" s="16"/>
      <c r="Q580" s="16"/>
      <c r="R580" s="59" t="str">
        <f t="shared" si="45"/>
        <v/>
      </c>
      <c r="S580" s="19" t="str">
        <f t="shared" si="46"/>
        <v/>
      </c>
      <c r="V580" s="16"/>
      <c r="W580" s="16"/>
      <c r="Z580" s="16"/>
      <c r="AA580" s="59" t="str">
        <f t="shared" si="47"/>
        <v/>
      </c>
      <c r="AB580" s="64" t="str">
        <f t="shared" si="48"/>
        <v/>
      </c>
      <c r="AC580" s="19" t="str">
        <f t="shared" si="49"/>
        <v/>
      </c>
    </row>
    <row r="581" spans="13:29">
      <c r="M581" s="16"/>
      <c r="N581" s="16"/>
      <c r="Q581" s="16"/>
      <c r="R581" s="59" t="str">
        <f t="shared" si="45"/>
        <v/>
      </c>
      <c r="S581" s="19" t="str">
        <f t="shared" si="46"/>
        <v/>
      </c>
      <c r="V581" s="16"/>
      <c r="W581" s="16"/>
      <c r="Z581" s="16"/>
      <c r="AA581" s="59" t="str">
        <f t="shared" si="47"/>
        <v/>
      </c>
      <c r="AB581" s="64" t="str">
        <f t="shared" si="48"/>
        <v/>
      </c>
      <c r="AC581" s="19" t="str">
        <f t="shared" si="49"/>
        <v/>
      </c>
    </row>
    <row r="582" spans="13:29">
      <c r="M582" s="16"/>
      <c r="N582" s="16"/>
      <c r="Q582" s="16"/>
      <c r="R582" s="59" t="str">
        <f t="shared" si="45"/>
        <v/>
      </c>
      <c r="S582" s="19" t="str">
        <f t="shared" si="46"/>
        <v/>
      </c>
      <c r="V582" s="16"/>
      <c r="W582" s="16"/>
      <c r="Z582" s="16"/>
      <c r="AA582" s="59" t="str">
        <f t="shared" si="47"/>
        <v/>
      </c>
      <c r="AB582" s="64" t="str">
        <f t="shared" si="48"/>
        <v/>
      </c>
      <c r="AC582" s="19" t="str">
        <f t="shared" si="49"/>
        <v/>
      </c>
    </row>
    <row r="583" spans="13:29">
      <c r="M583" s="16"/>
      <c r="N583" s="16"/>
      <c r="Q583" s="16"/>
      <c r="R583" s="59" t="str">
        <f t="shared" si="45"/>
        <v/>
      </c>
      <c r="S583" s="19" t="str">
        <f t="shared" si="46"/>
        <v/>
      </c>
      <c r="V583" s="16"/>
      <c r="W583" s="16"/>
      <c r="Z583" s="16"/>
      <c r="AA583" s="59" t="str">
        <f t="shared" si="47"/>
        <v/>
      </c>
      <c r="AB583" s="64" t="str">
        <f t="shared" si="48"/>
        <v/>
      </c>
      <c r="AC583" s="19" t="str">
        <f t="shared" si="49"/>
        <v/>
      </c>
    </row>
    <row r="584" spans="13:29">
      <c r="M584" s="16"/>
      <c r="N584" s="16"/>
      <c r="Q584" s="16"/>
      <c r="R584" s="59" t="str">
        <f t="shared" si="45"/>
        <v/>
      </c>
      <c r="S584" s="19" t="str">
        <f t="shared" si="46"/>
        <v/>
      </c>
      <c r="V584" s="16"/>
      <c r="W584" s="16"/>
      <c r="Z584" s="16"/>
      <c r="AA584" s="59" t="str">
        <f t="shared" si="47"/>
        <v/>
      </c>
      <c r="AB584" s="64" t="str">
        <f t="shared" si="48"/>
        <v/>
      </c>
      <c r="AC584" s="19" t="str">
        <f t="shared" si="49"/>
        <v/>
      </c>
    </row>
    <row r="585" spans="13:29">
      <c r="M585" s="16"/>
      <c r="N585" s="16"/>
      <c r="Q585" s="16"/>
      <c r="R585" s="59" t="str">
        <f t="shared" si="45"/>
        <v/>
      </c>
      <c r="S585" s="19" t="str">
        <f t="shared" si="46"/>
        <v/>
      </c>
      <c r="V585" s="16"/>
      <c r="W585" s="16"/>
      <c r="Z585" s="16"/>
      <c r="AA585" s="59" t="str">
        <f t="shared" si="47"/>
        <v/>
      </c>
      <c r="AB585" s="64" t="str">
        <f t="shared" si="48"/>
        <v/>
      </c>
      <c r="AC585" s="19" t="str">
        <f t="shared" si="49"/>
        <v/>
      </c>
    </row>
    <row r="586" spans="13:29">
      <c r="M586" s="16"/>
      <c r="N586" s="16"/>
      <c r="Q586" s="16"/>
      <c r="R586" s="59" t="str">
        <f t="shared" si="45"/>
        <v/>
      </c>
      <c r="S586" s="19" t="str">
        <f t="shared" si="46"/>
        <v/>
      </c>
      <c r="V586" s="16"/>
      <c r="W586" s="16"/>
      <c r="Z586" s="16"/>
      <c r="AA586" s="59" t="str">
        <f t="shared" si="47"/>
        <v/>
      </c>
      <c r="AB586" s="64" t="str">
        <f t="shared" si="48"/>
        <v/>
      </c>
      <c r="AC586" s="19" t="str">
        <f t="shared" si="49"/>
        <v/>
      </c>
    </row>
    <row r="587" spans="13:29">
      <c r="M587" s="16"/>
      <c r="N587" s="16"/>
      <c r="Q587" s="16"/>
      <c r="R587" s="59" t="str">
        <f t="shared" si="45"/>
        <v/>
      </c>
      <c r="S587" s="19" t="str">
        <f t="shared" si="46"/>
        <v/>
      </c>
      <c r="V587" s="16"/>
      <c r="W587" s="16"/>
      <c r="Z587" s="16"/>
      <c r="AA587" s="59" t="str">
        <f t="shared" si="47"/>
        <v/>
      </c>
      <c r="AB587" s="64" t="str">
        <f t="shared" si="48"/>
        <v/>
      </c>
      <c r="AC587" s="19" t="str">
        <f t="shared" si="49"/>
        <v/>
      </c>
    </row>
    <row r="588" spans="13:29">
      <c r="M588" s="16"/>
      <c r="N588" s="16"/>
      <c r="Q588" s="16"/>
      <c r="R588" s="59" t="str">
        <f t="shared" si="45"/>
        <v/>
      </c>
      <c r="S588" s="19" t="str">
        <f t="shared" si="46"/>
        <v/>
      </c>
      <c r="V588" s="16"/>
      <c r="W588" s="16"/>
      <c r="Z588" s="16"/>
      <c r="AA588" s="59" t="str">
        <f t="shared" si="47"/>
        <v/>
      </c>
      <c r="AB588" s="64" t="str">
        <f t="shared" si="48"/>
        <v/>
      </c>
      <c r="AC588" s="19" t="str">
        <f t="shared" si="49"/>
        <v/>
      </c>
    </row>
    <row r="589" spans="13:29">
      <c r="M589" s="16"/>
      <c r="N589" s="16"/>
      <c r="Q589" s="16"/>
      <c r="R589" s="59" t="str">
        <f t="shared" si="45"/>
        <v/>
      </c>
      <c r="S589" s="19" t="str">
        <f t="shared" si="46"/>
        <v/>
      </c>
      <c r="V589" s="16"/>
      <c r="W589" s="16"/>
      <c r="Z589" s="16"/>
      <c r="AA589" s="59" t="str">
        <f t="shared" si="47"/>
        <v/>
      </c>
      <c r="AB589" s="64" t="str">
        <f t="shared" si="48"/>
        <v/>
      </c>
      <c r="AC589" s="19" t="str">
        <f t="shared" si="49"/>
        <v/>
      </c>
    </row>
    <row r="590" spans="13:29">
      <c r="M590" s="16"/>
      <c r="N590" s="16"/>
      <c r="Q590" s="16"/>
      <c r="R590" s="59" t="str">
        <f t="shared" si="45"/>
        <v/>
      </c>
      <c r="S590" s="19" t="str">
        <f t="shared" si="46"/>
        <v/>
      </c>
      <c r="V590" s="16"/>
      <c r="W590" s="16"/>
      <c r="Z590" s="16"/>
      <c r="AA590" s="59" t="str">
        <f t="shared" si="47"/>
        <v/>
      </c>
      <c r="AB590" s="64" t="str">
        <f t="shared" si="48"/>
        <v/>
      </c>
      <c r="AC590" s="19" t="str">
        <f t="shared" si="49"/>
        <v/>
      </c>
    </row>
    <row r="591" spans="13:29">
      <c r="M591" s="16"/>
      <c r="N591" s="16"/>
      <c r="Q591" s="16"/>
      <c r="R591" s="59" t="str">
        <f t="shared" si="45"/>
        <v/>
      </c>
      <c r="S591" s="19" t="str">
        <f t="shared" si="46"/>
        <v/>
      </c>
      <c r="V591" s="16"/>
      <c r="W591" s="16"/>
      <c r="Z591" s="16"/>
      <c r="AA591" s="59" t="str">
        <f t="shared" si="47"/>
        <v/>
      </c>
      <c r="AB591" s="64" t="str">
        <f t="shared" si="48"/>
        <v/>
      </c>
      <c r="AC591" s="19" t="str">
        <f t="shared" si="49"/>
        <v/>
      </c>
    </row>
    <row r="592" spans="13:29">
      <c r="M592" s="16"/>
      <c r="N592" s="16"/>
      <c r="Q592" s="16"/>
      <c r="R592" s="59" t="str">
        <f t="shared" si="45"/>
        <v/>
      </c>
      <c r="S592" s="19" t="str">
        <f t="shared" si="46"/>
        <v/>
      </c>
      <c r="V592" s="16"/>
      <c r="W592" s="16"/>
      <c r="Z592" s="16"/>
      <c r="AA592" s="59" t="str">
        <f t="shared" si="47"/>
        <v/>
      </c>
      <c r="AB592" s="64" t="str">
        <f t="shared" si="48"/>
        <v/>
      </c>
      <c r="AC592" s="19" t="str">
        <f t="shared" si="49"/>
        <v/>
      </c>
    </row>
    <row r="593" spans="13:29">
      <c r="M593" s="16"/>
      <c r="N593" s="16"/>
      <c r="Q593" s="16"/>
      <c r="R593" s="59" t="str">
        <f t="shared" si="45"/>
        <v/>
      </c>
      <c r="S593" s="19" t="str">
        <f t="shared" si="46"/>
        <v/>
      </c>
      <c r="V593" s="16"/>
      <c r="W593" s="16"/>
      <c r="Z593" s="16"/>
      <c r="AA593" s="59" t="str">
        <f t="shared" si="47"/>
        <v/>
      </c>
      <c r="AB593" s="64" t="str">
        <f t="shared" si="48"/>
        <v/>
      </c>
      <c r="AC593" s="19" t="str">
        <f t="shared" si="49"/>
        <v/>
      </c>
    </row>
    <row r="594" spans="13:29">
      <c r="M594" s="16"/>
      <c r="N594" s="16"/>
      <c r="Q594" s="16"/>
      <c r="R594" s="59" t="str">
        <f t="shared" si="45"/>
        <v/>
      </c>
      <c r="S594" s="19" t="str">
        <f t="shared" si="46"/>
        <v/>
      </c>
      <c r="V594" s="16"/>
      <c r="W594" s="16"/>
      <c r="Z594" s="16"/>
      <c r="AA594" s="59" t="str">
        <f t="shared" si="47"/>
        <v/>
      </c>
      <c r="AB594" s="64" t="str">
        <f t="shared" si="48"/>
        <v/>
      </c>
      <c r="AC594" s="19" t="str">
        <f t="shared" si="49"/>
        <v/>
      </c>
    </row>
    <row r="595" spans="13:29">
      <c r="M595" s="16"/>
      <c r="N595" s="16"/>
      <c r="Q595" s="16"/>
      <c r="R595" s="59" t="str">
        <f t="shared" si="45"/>
        <v/>
      </c>
      <c r="S595" s="19" t="str">
        <f t="shared" si="46"/>
        <v/>
      </c>
      <c r="V595" s="16"/>
      <c r="W595" s="16"/>
      <c r="Z595" s="16"/>
      <c r="AA595" s="59" t="str">
        <f t="shared" si="47"/>
        <v/>
      </c>
      <c r="AB595" s="64" t="str">
        <f t="shared" si="48"/>
        <v/>
      </c>
      <c r="AC595" s="19" t="str">
        <f t="shared" si="49"/>
        <v/>
      </c>
    </row>
    <row r="596" spans="13:29">
      <c r="M596" s="16"/>
      <c r="N596" s="16"/>
      <c r="Q596" s="16"/>
      <c r="R596" s="59" t="str">
        <f t="shared" si="45"/>
        <v/>
      </c>
      <c r="S596" s="19" t="str">
        <f t="shared" si="46"/>
        <v/>
      </c>
      <c r="V596" s="16"/>
      <c r="W596" s="16"/>
      <c r="Z596" s="16"/>
      <c r="AA596" s="59" t="str">
        <f t="shared" si="47"/>
        <v/>
      </c>
      <c r="AB596" s="64" t="str">
        <f t="shared" si="48"/>
        <v/>
      </c>
      <c r="AC596" s="19" t="str">
        <f t="shared" si="49"/>
        <v/>
      </c>
    </row>
    <row r="597" spans="13:29">
      <c r="M597" s="16"/>
      <c r="N597" s="16"/>
      <c r="Q597" s="16"/>
      <c r="R597" s="59" t="str">
        <f t="shared" si="45"/>
        <v/>
      </c>
      <c r="S597" s="19" t="str">
        <f t="shared" si="46"/>
        <v/>
      </c>
      <c r="V597" s="16"/>
      <c r="W597" s="16"/>
      <c r="Z597" s="16"/>
      <c r="AA597" s="59" t="str">
        <f t="shared" si="47"/>
        <v/>
      </c>
      <c r="AB597" s="64" t="str">
        <f t="shared" si="48"/>
        <v/>
      </c>
      <c r="AC597" s="19" t="str">
        <f t="shared" si="49"/>
        <v/>
      </c>
    </row>
    <row r="598" spans="13:29">
      <c r="M598" s="16"/>
      <c r="N598" s="16"/>
      <c r="Q598" s="16"/>
      <c r="R598" s="59" t="str">
        <f t="shared" si="45"/>
        <v/>
      </c>
      <c r="S598" s="19" t="str">
        <f t="shared" si="46"/>
        <v/>
      </c>
      <c r="V598" s="16"/>
      <c r="W598" s="16"/>
      <c r="Z598" s="16"/>
      <c r="AA598" s="59" t="str">
        <f t="shared" si="47"/>
        <v/>
      </c>
      <c r="AB598" s="64" t="str">
        <f t="shared" si="48"/>
        <v/>
      </c>
      <c r="AC598" s="19" t="str">
        <f t="shared" si="49"/>
        <v/>
      </c>
    </row>
    <row r="599" spans="13:29">
      <c r="M599" s="16"/>
      <c r="N599" s="16"/>
      <c r="Q599" s="16"/>
      <c r="R599" s="59" t="str">
        <f t="shared" si="45"/>
        <v/>
      </c>
      <c r="S599" s="19" t="str">
        <f t="shared" si="46"/>
        <v/>
      </c>
      <c r="V599" s="16"/>
      <c r="W599" s="16"/>
      <c r="Z599" s="16"/>
      <c r="AA599" s="59" t="str">
        <f t="shared" si="47"/>
        <v/>
      </c>
      <c r="AB599" s="64" t="str">
        <f t="shared" si="48"/>
        <v/>
      </c>
      <c r="AC599" s="19" t="str">
        <f t="shared" si="49"/>
        <v/>
      </c>
    </row>
    <row r="600" spans="13:29">
      <c r="M600" s="16"/>
      <c r="N600" s="16"/>
      <c r="Q600" s="16"/>
      <c r="R600" s="59" t="str">
        <f t="shared" si="45"/>
        <v/>
      </c>
      <c r="S600" s="19" t="str">
        <f t="shared" si="46"/>
        <v/>
      </c>
      <c r="V600" s="16"/>
      <c r="W600" s="16"/>
      <c r="Z600" s="16"/>
      <c r="AA600" s="59" t="str">
        <f t="shared" si="47"/>
        <v/>
      </c>
      <c r="AB600" s="64" t="str">
        <f t="shared" si="48"/>
        <v/>
      </c>
      <c r="AC600" s="19" t="str">
        <f t="shared" si="49"/>
        <v/>
      </c>
    </row>
    <row r="601" spans="13:29">
      <c r="M601" s="16"/>
      <c r="N601" s="16"/>
      <c r="Q601" s="16"/>
      <c r="R601" s="59" t="str">
        <f t="shared" si="45"/>
        <v/>
      </c>
      <c r="S601" s="19" t="str">
        <f t="shared" si="46"/>
        <v/>
      </c>
      <c r="V601" s="16"/>
      <c r="W601" s="16"/>
      <c r="Z601" s="16"/>
      <c r="AA601" s="59" t="str">
        <f t="shared" si="47"/>
        <v/>
      </c>
      <c r="AB601" s="64" t="str">
        <f t="shared" si="48"/>
        <v/>
      </c>
      <c r="AC601" s="19" t="str">
        <f t="shared" si="49"/>
        <v/>
      </c>
    </row>
    <row r="602" spans="13:29">
      <c r="M602" s="16"/>
      <c r="N602" s="16"/>
      <c r="Q602" s="16"/>
      <c r="R602" s="59" t="str">
        <f t="shared" si="45"/>
        <v/>
      </c>
      <c r="S602" s="19" t="str">
        <f t="shared" si="46"/>
        <v/>
      </c>
      <c r="V602" s="16"/>
      <c r="W602" s="16"/>
      <c r="Z602" s="16"/>
      <c r="AA602" s="59" t="str">
        <f t="shared" si="47"/>
        <v/>
      </c>
      <c r="AB602" s="64" t="str">
        <f t="shared" si="48"/>
        <v/>
      </c>
      <c r="AC602" s="19" t="str">
        <f t="shared" si="49"/>
        <v/>
      </c>
    </row>
    <row r="603" spans="13:29">
      <c r="M603" s="16"/>
      <c r="N603" s="16"/>
      <c r="Q603" s="16"/>
      <c r="R603" s="59" t="str">
        <f t="shared" si="45"/>
        <v/>
      </c>
      <c r="S603" s="19" t="str">
        <f t="shared" si="46"/>
        <v/>
      </c>
      <c r="V603" s="16"/>
      <c r="W603" s="16"/>
      <c r="Z603" s="16"/>
      <c r="AA603" s="59" t="str">
        <f t="shared" si="47"/>
        <v/>
      </c>
      <c r="AB603" s="64" t="str">
        <f t="shared" si="48"/>
        <v/>
      </c>
      <c r="AC603" s="19" t="str">
        <f t="shared" si="49"/>
        <v/>
      </c>
    </row>
    <row r="604" spans="13:29">
      <c r="M604" s="16"/>
      <c r="N604" s="16"/>
      <c r="Q604" s="16"/>
      <c r="R604" s="59" t="str">
        <f t="shared" si="45"/>
        <v/>
      </c>
      <c r="S604" s="19" t="str">
        <f t="shared" si="46"/>
        <v/>
      </c>
      <c r="V604" s="16"/>
      <c r="W604" s="16"/>
      <c r="Z604" s="16"/>
      <c r="AA604" s="59" t="str">
        <f t="shared" si="47"/>
        <v/>
      </c>
      <c r="AB604" s="64" t="str">
        <f t="shared" si="48"/>
        <v/>
      </c>
      <c r="AC604" s="19" t="str">
        <f t="shared" si="49"/>
        <v/>
      </c>
    </row>
    <row r="605" spans="13:29">
      <c r="M605" s="16"/>
      <c r="N605" s="16"/>
      <c r="Q605" s="16"/>
      <c r="R605" s="59" t="str">
        <f t="shared" si="45"/>
        <v/>
      </c>
      <c r="S605" s="19" t="str">
        <f t="shared" si="46"/>
        <v/>
      </c>
      <c r="V605" s="16"/>
      <c r="W605" s="16"/>
      <c r="Z605" s="16"/>
      <c r="AA605" s="59" t="str">
        <f t="shared" si="47"/>
        <v/>
      </c>
      <c r="AB605" s="64" t="str">
        <f t="shared" si="48"/>
        <v/>
      </c>
      <c r="AC605" s="19" t="str">
        <f t="shared" si="49"/>
        <v/>
      </c>
    </row>
    <row r="606" spans="13:29">
      <c r="M606" s="16"/>
      <c r="N606" s="16"/>
      <c r="Q606" s="16"/>
      <c r="R606" s="59" t="str">
        <f t="shared" si="45"/>
        <v/>
      </c>
      <c r="S606" s="19" t="str">
        <f t="shared" si="46"/>
        <v/>
      </c>
      <c r="V606" s="16"/>
      <c r="W606" s="16"/>
      <c r="Z606" s="16"/>
      <c r="AA606" s="59" t="str">
        <f t="shared" si="47"/>
        <v/>
      </c>
      <c r="AB606" s="64" t="str">
        <f t="shared" si="48"/>
        <v/>
      </c>
      <c r="AC606" s="19" t="str">
        <f t="shared" si="49"/>
        <v/>
      </c>
    </row>
    <row r="607" spans="13:29">
      <c r="M607" s="16"/>
      <c r="N607" s="16"/>
      <c r="Q607" s="16"/>
      <c r="R607" s="59" t="str">
        <f t="shared" si="45"/>
        <v/>
      </c>
      <c r="S607" s="19" t="str">
        <f t="shared" si="46"/>
        <v/>
      </c>
      <c r="V607" s="16"/>
      <c r="W607" s="16"/>
      <c r="Z607" s="16"/>
      <c r="AA607" s="59" t="str">
        <f t="shared" si="47"/>
        <v/>
      </c>
      <c r="AB607" s="64" t="str">
        <f t="shared" si="48"/>
        <v/>
      </c>
      <c r="AC607" s="19" t="str">
        <f t="shared" si="49"/>
        <v/>
      </c>
    </row>
    <row r="608" spans="13:29">
      <c r="M608" s="16"/>
      <c r="N608" s="16"/>
      <c r="Q608" s="16"/>
      <c r="R608" s="59" t="str">
        <f t="shared" si="45"/>
        <v/>
      </c>
      <c r="S608" s="19" t="str">
        <f t="shared" si="46"/>
        <v/>
      </c>
      <c r="V608" s="16"/>
      <c r="W608" s="16"/>
      <c r="Z608" s="16"/>
      <c r="AA608" s="59" t="str">
        <f t="shared" si="47"/>
        <v/>
      </c>
      <c r="AB608" s="64" t="str">
        <f t="shared" si="48"/>
        <v/>
      </c>
      <c r="AC608" s="19" t="str">
        <f t="shared" si="49"/>
        <v/>
      </c>
    </row>
    <row r="609" spans="13:29">
      <c r="M609" s="16"/>
      <c r="N609" s="16"/>
      <c r="Q609" s="16"/>
      <c r="R609" s="59" t="str">
        <f t="shared" si="45"/>
        <v/>
      </c>
      <c r="S609" s="19" t="str">
        <f t="shared" si="46"/>
        <v/>
      </c>
      <c r="V609" s="16"/>
      <c r="W609" s="16"/>
      <c r="Z609" s="16"/>
      <c r="AA609" s="59" t="str">
        <f t="shared" si="47"/>
        <v/>
      </c>
      <c r="AB609" s="64" t="str">
        <f t="shared" si="48"/>
        <v/>
      </c>
      <c r="AC609" s="19" t="str">
        <f t="shared" si="49"/>
        <v/>
      </c>
    </row>
    <row r="610" spans="13:29">
      <c r="M610" s="16"/>
      <c r="N610" s="16"/>
      <c r="Q610" s="16"/>
      <c r="R610" s="59" t="str">
        <f t="shared" si="45"/>
        <v/>
      </c>
      <c r="S610" s="19" t="str">
        <f t="shared" si="46"/>
        <v/>
      </c>
      <c r="V610" s="16"/>
      <c r="W610" s="16"/>
      <c r="Z610" s="16"/>
      <c r="AA610" s="59" t="str">
        <f t="shared" si="47"/>
        <v/>
      </c>
      <c r="AB610" s="64" t="str">
        <f t="shared" si="48"/>
        <v/>
      </c>
      <c r="AC610" s="19" t="str">
        <f t="shared" si="49"/>
        <v/>
      </c>
    </row>
    <row r="611" spans="13:29">
      <c r="M611" s="16"/>
      <c r="N611" s="16"/>
      <c r="Q611" s="16"/>
      <c r="R611" s="59" t="str">
        <f t="shared" si="45"/>
        <v/>
      </c>
      <c r="S611" s="19" t="str">
        <f t="shared" si="46"/>
        <v/>
      </c>
      <c r="V611" s="16"/>
      <c r="W611" s="16"/>
      <c r="Z611" s="16"/>
      <c r="AA611" s="59" t="str">
        <f t="shared" si="47"/>
        <v/>
      </c>
      <c r="AB611" s="64" t="str">
        <f t="shared" si="48"/>
        <v/>
      </c>
      <c r="AC611" s="19" t="str">
        <f t="shared" si="49"/>
        <v/>
      </c>
    </row>
    <row r="612" spans="13:29">
      <c r="M612" s="16"/>
      <c r="N612" s="16"/>
      <c r="Q612" s="16"/>
      <c r="R612" s="59" t="str">
        <f t="shared" si="45"/>
        <v/>
      </c>
      <c r="S612" s="19" t="str">
        <f t="shared" si="46"/>
        <v/>
      </c>
      <c r="V612" s="16"/>
      <c r="W612" s="16"/>
      <c r="Z612" s="16"/>
      <c r="AA612" s="59" t="str">
        <f t="shared" si="47"/>
        <v/>
      </c>
      <c r="AB612" s="64" t="str">
        <f t="shared" si="48"/>
        <v/>
      </c>
      <c r="AC612" s="19" t="str">
        <f t="shared" si="49"/>
        <v/>
      </c>
    </row>
    <row r="613" spans="13:29">
      <c r="M613" s="16"/>
      <c r="N613" s="16"/>
      <c r="Q613" s="16"/>
      <c r="R613" s="59" t="str">
        <f t="shared" si="45"/>
        <v/>
      </c>
      <c r="S613" s="19" t="str">
        <f t="shared" si="46"/>
        <v/>
      </c>
      <c r="V613" s="16"/>
      <c r="W613" s="16"/>
      <c r="Z613" s="16"/>
      <c r="AA613" s="59" t="str">
        <f t="shared" si="47"/>
        <v/>
      </c>
      <c r="AB613" s="64" t="str">
        <f t="shared" si="48"/>
        <v/>
      </c>
      <c r="AC613" s="19" t="str">
        <f t="shared" si="49"/>
        <v/>
      </c>
    </row>
    <row r="614" spans="13:29">
      <c r="M614" s="16"/>
      <c r="N614" s="16"/>
      <c r="Q614" s="16"/>
      <c r="R614" s="59" t="str">
        <f t="shared" si="45"/>
        <v/>
      </c>
      <c r="S614" s="19" t="str">
        <f t="shared" si="46"/>
        <v/>
      </c>
      <c r="V614" s="16"/>
      <c r="W614" s="16"/>
      <c r="Z614" s="16"/>
      <c r="AA614" s="59" t="str">
        <f t="shared" si="47"/>
        <v/>
      </c>
      <c r="AB614" s="64" t="str">
        <f t="shared" si="48"/>
        <v/>
      </c>
      <c r="AC614" s="19" t="str">
        <f t="shared" si="49"/>
        <v/>
      </c>
    </row>
    <row r="615" spans="13:29">
      <c r="M615" s="16"/>
      <c r="N615" s="16"/>
      <c r="Q615" s="16"/>
      <c r="R615" s="59" t="str">
        <f t="shared" si="45"/>
        <v/>
      </c>
      <c r="S615" s="19" t="str">
        <f t="shared" si="46"/>
        <v/>
      </c>
      <c r="V615" s="16"/>
      <c r="W615" s="16"/>
      <c r="Z615" s="16"/>
      <c r="AA615" s="59" t="str">
        <f t="shared" si="47"/>
        <v/>
      </c>
      <c r="AB615" s="64" t="str">
        <f t="shared" si="48"/>
        <v/>
      </c>
      <c r="AC615" s="19" t="str">
        <f t="shared" si="49"/>
        <v/>
      </c>
    </row>
    <row r="616" spans="13:29">
      <c r="M616" s="16"/>
      <c r="N616" s="16"/>
      <c r="Q616" s="16"/>
      <c r="R616" s="59" t="str">
        <f t="shared" si="45"/>
        <v/>
      </c>
      <c r="S616" s="19" t="str">
        <f t="shared" si="46"/>
        <v/>
      </c>
      <c r="V616" s="16"/>
      <c r="W616" s="16"/>
      <c r="Z616" s="16"/>
      <c r="AA616" s="59" t="str">
        <f t="shared" si="47"/>
        <v/>
      </c>
      <c r="AB616" s="64" t="str">
        <f t="shared" si="48"/>
        <v/>
      </c>
      <c r="AC616" s="19" t="str">
        <f t="shared" si="49"/>
        <v/>
      </c>
    </row>
    <row r="617" spans="13:29">
      <c r="M617" s="16"/>
      <c r="N617" s="16"/>
      <c r="Q617" s="16"/>
      <c r="R617" s="59" t="str">
        <f t="shared" si="45"/>
        <v/>
      </c>
      <c r="S617" s="19" t="str">
        <f t="shared" si="46"/>
        <v/>
      </c>
      <c r="V617" s="16"/>
      <c r="W617" s="16"/>
      <c r="Z617" s="16"/>
      <c r="AA617" s="59" t="str">
        <f t="shared" si="47"/>
        <v/>
      </c>
      <c r="AB617" s="64" t="str">
        <f t="shared" si="48"/>
        <v/>
      </c>
      <c r="AC617" s="19" t="str">
        <f t="shared" si="49"/>
        <v/>
      </c>
    </row>
    <row r="618" spans="13:29">
      <c r="M618" s="16"/>
      <c r="N618" s="16"/>
      <c r="Q618" s="16"/>
      <c r="R618" s="59" t="str">
        <f t="shared" si="45"/>
        <v/>
      </c>
      <c r="S618" s="19" t="str">
        <f t="shared" si="46"/>
        <v/>
      </c>
      <c r="V618" s="16"/>
      <c r="W618" s="16"/>
      <c r="Z618" s="16"/>
      <c r="AA618" s="59" t="str">
        <f t="shared" si="47"/>
        <v/>
      </c>
      <c r="AB618" s="64" t="str">
        <f t="shared" si="48"/>
        <v/>
      </c>
      <c r="AC618" s="19" t="str">
        <f t="shared" si="49"/>
        <v/>
      </c>
    </row>
    <row r="619" spans="13:29">
      <c r="M619" s="16"/>
      <c r="N619" s="16"/>
      <c r="Q619" s="16"/>
      <c r="R619" s="59" t="str">
        <f t="shared" si="45"/>
        <v/>
      </c>
      <c r="S619" s="19" t="str">
        <f t="shared" si="46"/>
        <v/>
      </c>
      <c r="V619" s="16"/>
      <c r="W619" s="16"/>
      <c r="Z619" s="16"/>
      <c r="AA619" s="59" t="str">
        <f t="shared" si="47"/>
        <v/>
      </c>
      <c r="AB619" s="64" t="str">
        <f t="shared" si="48"/>
        <v/>
      </c>
      <c r="AC619" s="19" t="str">
        <f t="shared" si="49"/>
        <v/>
      </c>
    </row>
    <row r="620" spans="13:29">
      <c r="M620" s="16"/>
      <c r="N620" s="16"/>
      <c r="Q620" s="16"/>
      <c r="R620" s="59" t="str">
        <f t="shared" si="45"/>
        <v/>
      </c>
      <c r="S620" s="19" t="str">
        <f t="shared" si="46"/>
        <v/>
      </c>
      <c r="V620" s="16"/>
      <c r="W620" s="16"/>
      <c r="Z620" s="16"/>
      <c r="AA620" s="59" t="str">
        <f t="shared" si="47"/>
        <v/>
      </c>
      <c r="AB620" s="64" t="str">
        <f t="shared" si="48"/>
        <v/>
      </c>
      <c r="AC620" s="19" t="str">
        <f t="shared" si="49"/>
        <v/>
      </c>
    </row>
    <row r="621" spans="13:29">
      <c r="M621" s="16"/>
      <c r="N621" s="16"/>
      <c r="Q621" s="16"/>
      <c r="R621" s="59" t="str">
        <f t="shared" si="45"/>
        <v/>
      </c>
      <c r="S621" s="19" t="str">
        <f t="shared" si="46"/>
        <v/>
      </c>
      <c r="V621" s="16"/>
      <c r="W621" s="16"/>
      <c r="Z621" s="16"/>
      <c r="AA621" s="59" t="str">
        <f t="shared" si="47"/>
        <v/>
      </c>
      <c r="AB621" s="64" t="str">
        <f t="shared" si="48"/>
        <v/>
      </c>
      <c r="AC621" s="19" t="str">
        <f t="shared" si="49"/>
        <v/>
      </c>
    </row>
    <row r="622" spans="13:29">
      <c r="M622" s="16"/>
      <c r="N622" s="16"/>
      <c r="Q622" s="16"/>
      <c r="R622" s="59" t="str">
        <f t="shared" si="45"/>
        <v/>
      </c>
      <c r="S622" s="19" t="str">
        <f t="shared" si="46"/>
        <v/>
      </c>
      <c r="V622" s="16"/>
      <c r="W622" s="16"/>
      <c r="Z622" s="16"/>
      <c r="AA622" s="59" t="str">
        <f t="shared" si="47"/>
        <v/>
      </c>
      <c r="AB622" s="64" t="str">
        <f t="shared" si="48"/>
        <v/>
      </c>
      <c r="AC622" s="19" t="str">
        <f t="shared" si="49"/>
        <v/>
      </c>
    </row>
    <row r="623" spans="13:29">
      <c r="M623" s="16"/>
      <c r="N623" s="16"/>
      <c r="Q623" s="16"/>
      <c r="R623" s="59" t="str">
        <f t="shared" si="45"/>
        <v/>
      </c>
      <c r="S623" s="19" t="str">
        <f t="shared" si="46"/>
        <v/>
      </c>
      <c r="V623" s="16"/>
      <c r="W623" s="16"/>
      <c r="Z623" s="16"/>
      <c r="AA623" s="59" t="str">
        <f t="shared" si="47"/>
        <v/>
      </c>
      <c r="AB623" s="64" t="str">
        <f t="shared" si="48"/>
        <v/>
      </c>
      <c r="AC623" s="19" t="str">
        <f t="shared" si="49"/>
        <v/>
      </c>
    </row>
    <row r="624" spans="13:29">
      <c r="M624" s="16"/>
      <c r="N624" s="16"/>
      <c r="Q624" s="16"/>
      <c r="R624" s="59" t="str">
        <f t="shared" si="45"/>
        <v/>
      </c>
      <c r="S624" s="19" t="str">
        <f t="shared" si="46"/>
        <v/>
      </c>
      <c r="V624" s="16"/>
      <c r="W624" s="16"/>
      <c r="Z624" s="16"/>
      <c r="AA624" s="59" t="str">
        <f t="shared" si="47"/>
        <v/>
      </c>
      <c r="AB624" s="64" t="str">
        <f t="shared" si="48"/>
        <v/>
      </c>
      <c r="AC624" s="19" t="str">
        <f t="shared" si="49"/>
        <v/>
      </c>
    </row>
    <row r="625" spans="13:29">
      <c r="M625" s="16"/>
      <c r="N625" s="16"/>
      <c r="Q625" s="16"/>
      <c r="R625" s="59" t="str">
        <f t="shared" si="45"/>
        <v/>
      </c>
      <c r="S625" s="19" t="str">
        <f t="shared" si="46"/>
        <v/>
      </c>
      <c r="V625" s="16"/>
      <c r="W625" s="16"/>
      <c r="Z625" s="16"/>
      <c r="AA625" s="59" t="str">
        <f t="shared" si="47"/>
        <v/>
      </c>
      <c r="AB625" s="64" t="str">
        <f t="shared" si="48"/>
        <v/>
      </c>
      <c r="AC625" s="19" t="str">
        <f t="shared" si="49"/>
        <v/>
      </c>
    </row>
    <row r="626" spans="13:29">
      <c r="M626" s="16"/>
      <c r="N626" s="16"/>
      <c r="Q626" s="16"/>
      <c r="R626" s="59" t="str">
        <f t="shared" si="45"/>
        <v/>
      </c>
      <c r="S626" s="19" t="str">
        <f t="shared" si="46"/>
        <v/>
      </c>
      <c r="V626" s="16"/>
      <c r="W626" s="16"/>
      <c r="Z626" s="16"/>
      <c r="AA626" s="59" t="str">
        <f t="shared" si="47"/>
        <v/>
      </c>
      <c r="AB626" s="64" t="str">
        <f t="shared" si="48"/>
        <v/>
      </c>
      <c r="AC626" s="19" t="str">
        <f t="shared" si="49"/>
        <v/>
      </c>
    </row>
    <row r="627" spans="13:29">
      <c r="M627" s="16"/>
      <c r="N627" s="16"/>
      <c r="Q627" s="16"/>
      <c r="R627" s="59" t="str">
        <f t="shared" si="45"/>
        <v/>
      </c>
      <c r="S627" s="19" t="str">
        <f t="shared" si="46"/>
        <v/>
      </c>
      <c r="V627" s="16"/>
      <c r="W627" s="16"/>
      <c r="Z627" s="16"/>
      <c r="AA627" s="59" t="str">
        <f t="shared" si="47"/>
        <v/>
      </c>
      <c r="AB627" s="64" t="str">
        <f t="shared" si="48"/>
        <v/>
      </c>
      <c r="AC627" s="19" t="str">
        <f t="shared" si="49"/>
        <v/>
      </c>
    </row>
    <row r="628" spans="13:29">
      <c r="M628" s="16"/>
      <c r="N628" s="16"/>
      <c r="Q628" s="16"/>
      <c r="R628" s="59" t="str">
        <f t="shared" si="45"/>
        <v/>
      </c>
      <c r="S628" s="19" t="str">
        <f t="shared" si="46"/>
        <v/>
      </c>
      <c r="V628" s="16"/>
      <c r="W628" s="16"/>
      <c r="Z628" s="16"/>
      <c r="AA628" s="59" t="str">
        <f t="shared" si="47"/>
        <v/>
      </c>
      <c r="AB628" s="64" t="str">
        <f t="shared" si="48"/>
        <v/>
      </c>
      <c r="AC628" s="19" t="str">
        <f t="shared" si="49"/>
        <v/>
      </c>
    </row>
    <row r="629" spans="13:29">
      <c r="M629" s="16"/>
      <c r="N629" s="16"/>
      <c r="Q629" s="16"/>
      <c r="R629" s="59" t="str">
        <f t="shared" si="45"/>
        <v/>
      </c>
      <c r="S629" s="19" t="str">
        <f t="shared" si="46"/>
        <v/>
      </c>
      <c r="V629" s="16"/>
      <c r="W629" s="16"/>
      <c r="Z629" s="16"/>
      <c r="AA629" s="59" t="str">
        <f t="shared" si="47"/>
        <v/>
      </c>
      <c r="AB629" s="64" t="str">
        <f t="shared" si="48"/>
        <v/>
      </c>
      <c r="AC629" s="19" t="str">
        <f t="shared" si="49"/>
        <v/>
      </c>
    </row>
    <row r="630" spans="13:29">
      <c r="M630" s="16"/>
      <c r="N630" s="16"/>
      <c r="Q630" s="16"/>
      <c r="R630" s="59" t="str">
        <f t="shared" si="45"/>
        <v/>
      </c>
      <c r="S630" s="19" t="str">
        <f t="shared" si="46"/>
        <v/>
      </c>
      <c r="V630" s="16"/>
      <c r="W630" s="16"/>
      <c r="Z630" s="16"/>
      <c r="AA630" s="59" t="str">
        <f t="shared" si="47"/>
        <v/>
      </c>
      <c r="AB630" s="64" t="str">
        <f t="shared" si="48"/>
        <v/>
      </c>
      <c r="AC630" s="19" t="str">
        <f t="shared" si="49"/>
        <v/>
      </c>
    </row>
    <row r="631" spans="13:29">
      <c r="M631" s="16"/>
      <c r="N631" s="16"/>
      <c r="Q631" s="16"/>
      <c r="R631" s="59" t="str">
        <f t="shared" si="45"/>
        <v/>
      </c>
      <c r="S631" s="19" t="str">
        <f t="shared" si="46"/>
        <v/>
      </c>
      <c r="V631" s="16"/>
      <c r="W631" s="16"/>
      <c r="Z631" s="16"/>
      <c r="AA631" s="59" t="str">
        <f t="shared" si="47"/>
        <v/>
      </c>
      <c r="AB631" s="64" t="str">
        <f t="shared" si="48"/>
        <v/>
      </c>
      <c r="AC631" s="19" t="str">
        <f t="shared" si="49"/>
        <v/>
      </c>
    </row>
    <row r="632" spans="13:29">
      <c r="M632" s="16"/>
      <c r="N632" s="16"/>
      <c r="Q632" s="16"/>
      <c r="R632" s="59" t="str">
        <f t="shared" si="45"/>
        <v/>
      </c>
      <c r="S632" s="19" t="str">
        <f t="shared" si="46"/>
        <v/>
      </c>
      <c r="V632" s="16"/>
      <c r="W632" s="16"/>
      <c r="Z632" s="16"/>
      <c r="AA632" s="59" t="str">
        <f t="shared" si="47"/>
        <v/>
      </c>
      <c r="AB632" s="64" t="str">
        <f t="shared" si="48"/>
        <v/>
      </c>
      <c r="AC632" s="19" t="str">
        <f t="shared" si="49"/>
        <v/>
      </c>
    </row>
    <row r="633" spans="13:29">
      <c r="M633" s="16"/>
      <c r="N633" s="16"/>
      <c r="Q633" s="16"/>
      <c r="R633" s="59" t="str">
        <f t="shared" si="45"/>
        <v/>
      </c>
      <c r="S633" s="19" t="str">
        <f t="shared" si="46"/>
        <v/>
      </c>
      <c r="V633" s="16"/>
      <c r="W633" s="16"/>
      <c r="Z633" s="16"/>
      <c r="AA633" s="59" t="str">
        <f t="shared" si="47"/>
        <v/>
      </c>
      <c r="AB633" s="64" t="str">
        <f t="shared" si="48"/>
        <v/>
      </c>
      <c r="AC633" s="19" t="str">
        <f t="shared" si="49"/>
        <v/>
      </c>
    </row>
    <row r="634" spans="13:29">
      <c r="M634" s="16"/>
      <c r="N634" s="16"/>
      <c r="Q634" s="16"/>
      <c r="R634" s="59" t="str">
        <f t="shared" si="45"/>
        <v/>
      </c>
      <c r="S634" s="19" t="str">
        <f t="shared" si="46"/>
        <v/>
      </c>
      <c r="V634" s="16"/>
      <c r="W634" s="16"/>
      <c r="Z634" s="16"/>
      <c r="AA634" s="59" t="str">
        <f t="shared" si="47"/>
        <v/>
      </c>
      <c r="AB634" s="64" t="str">
        <f t="shared" si="48"/>
        <v/>
      </c>
      <c r="AC634" s="19" t="str">
        <f t="shared" si="49"/>
        <v/>
      </c>
    </row>
    <row r="635" spans="13:29">
      <c r="M635" s="16"/>
      <c r="N635" s="16"/>
      <c r="Q635" s="16"/>
      <c r="R635" s="59" t="str">
        <f t="shared" si="45"/>
        <v/>
      </c>
      <c r="S635" s="19" t="str">
        <f t="shared" si="46"/>
        <v/>
      </c>
      <c r="V635" s="16"/>
      <c r="W635" s="16"/>
      <c r="Z635" s="16"/>
      <c r="AA635" s="59" t="str">
        <f t="shared" si="47"/>
        <v/>
      </c>
      <c r="AB635" s="64" t="str">
        <f t="shared" si="48"/>
        <v/>
      </c>
      <c r="AC635" s="19" t="str">
        <f t="shared" si="49"/>
        <v/>
      </c>
    </row>
    <row r="636" spans="13:29">
      <c r="M636" s="16"/>
      <c r="N636" s="16"/>
      <c r="Q636" s="16"/>
      <c r="R636" s="59" t="str">
        <f t="shared" si="45"/>
        <v/>
      </c>
      <c r="S636" s="19" t="str">
        <f t="shared" si="46"/>
        <v/>
      </c>
      <c r="V636" s="16"/>
      <c r="W636" s="16"/>
      <c r="Z636" s="16"/>
      <c r="AA636" s="59" t="str">
        <f t="shared" si="47"/>
        <v/>
      </c>
      <c r="AB636" s="64" t="str">
        <f t="shared" si="48"/>
        <v/>
      </c>
      <c r="AC636" s="19" t="str">
        <f t="shared" si="49"/>
        <v/>
      </c>
    </row>
    <row r="637" spans="13:29">
      <c r="M637" s="16"/>
      <c r="N637" s="16"/>
      <c r="Q637" s="16"/>
      <c r="R637" s="59" t="str">
        <f t="shared" si="45"/>
        <v/>
      </c>
      <c r="S637" s="19" t="str">
        <f t="shared" si="46"/>
        <v/>
      </c>
      <c r="V637" s="16"/>
      <c r="W637" s="16"/>
      <c r="Z637" s="16"/>
      <c r="AA637" s="59" t="str">
        <f t="shared" si="47"/>
        <v/>
      </c>
      <c r="AB637" s="64" t="str">
        <f t="shared" si="48"/>
        <v/>
      </c>
      <c r="AC637" s="19" t="str">
        <f t="shared" si="49"/>
        <v/>
      </c>
    </row>
    <row r="638" spans="13:29">
      <c r="M638" s="16"/>
      <c r="N638" s="16"/>
      <c r="Q638" s="16"/>
      <c r="R638" s="59" t="str">
        <f t="shared" si="45"/>
        <v/>
      </c>
      <c r="S638" s="19" t="str">
        <f t="shared" si="46"/>
        <v/>
      </c>
      <c r="V638" s="16"/>
      <c r="W638" s="16"/>
      <c r="Z638" s="16"/>
      <c r="AA638" s="59" t="str">
        <f t="shared" si="47"/>
        <v/>
      </c>
      <c r="AB638" s="64" t="str">
        <f t="shared" si="48"/>
        <v/>
      </c>
      <c r="AC638" s="19" t="str">
        <f t="shared" si="49"/>
        <v/>
      </c>
    </row>
    <row r="639" spans="13:29">
      <c r="M639" s="16"/>
      <c r="N639" s="16"/>
      <c r="Q639" s="16"/>
      <c r="R639" s="59" t="str">
        <f t="shared" si="45"/>
        <v/>
      </c>
      <c r="S639" s="19" t="str">
        <f t="shared" si="46"/>
        <v/>
      </c>
      <c r="V639" s="16"/>
      <c r="W639" s="16"/>
      <c r="Z639" s="16"/>
      <c r="AA639" s="59" t="str">
        <f t="shared" si="47"/>
        <v/>
      </c>
      <c r="AB639" s="64" t="str">
        <f t="shared" si="48"/>
        <v/>
      </c>
      <c r="AC639" s="19" t="str">
        <f t="shared" si="49"/>
        <v/>
      </c>
    </row>
    <row r="640" spans="13:29">
      <c r="M640" s="16"/>
      <c r="N640" s="16"/>
      <c r="Q640" s="16"/>
      <c r="R640" s="59" t="str">
        <f t="shared" si="45"/>
        <v/>
      </c>
      <c r="S640" s="19" t="str">
        <f t="shared" si="46"/>
        <v/>
      </c>
      <c r="V640" s="16"/>
      <c r="W640" s="16"/>
      <c r="Z640" s="16"/>
      <c r="AA640" s="59" t="str">
        <f t="shared" si="47"/>
        <v/>
      </c>
      <c r="AB640" s="64" t="str">
        <f t="shared" si="48"/>
        <v/>
      </c>
      <c r="AC640" s="19" t="str">
        <f t="shared" si="49"/>
        <v/>
      </c>
    </row>
    <row r="641" spans="13:29">
      <c r="M641" s="16"/>
      <c r="N641" s="16"/>
      <c r="Q641" s="16"/>
      <c r="R641" s="59" t="str">
        <f t="shared" si="45"/>
        <v/>
      </c>
      <c r="S641" s="19" t="str">
        <f t="shared" si="46"/>
        <v/>
      </c>
      <c r="V641" s="16"/>
      <c r="W641" s="16"/>
      <c r="Z641" s="16"/>
      <c r="AA641" s="59" t="str">
        <f t="shared" si="47"/>
        <v/>
      </c>
      <c r="AB641" s="64" t="str">
        <f t="shared" si="48"/>
        <v/>
      </c>
      <c r="AC641" s="19" t="str">
        <f t="shared" si="49"/>
        <v/>
      </c>
    </row>
    <row r="642" spans="13:29">
      <c r="M642" s="16"/>
      <c r="N642" s="16"/>
      <c r="Q642" s="16"/>
      <c r="R642" s="59" t="str">
        <f t="shared" si="45"/>
        <v/>
      </c>
      <c r="S642" s="19" t="str">
        <f t="shared" si="46"/>
        <v/>
      </c>
      <c r="V642" s="16"/>
      <c r="W642" s="16"/>
      <c r="Z642" s="16"/>
      <c r="AA642" s="59" t="str">
        <f t="shared" si="47"/>
        <v/>
      </c>
      <c r="AB642" s="64" t="str">
        <f t="shared" si="48"/>
        <v/>
      </c>
      <c r="AC642" s="19" t="str">
        <f t="shared" si="49"/>
        <v/>
      </c>
    </row>
    <row r="643" spans="13:29">
      <c r="M643" s="16"/>
      <c r="N643" s="16"/>
      <c r="Q643" s="16"/>
      <c r="R643" s="59" t="str">
        <f t="shared" ref="R643:R706" si="50">IF(AND(K643="Accepted",N643=""),"Enter date 1st dose administered",IF(AND(K643="Previously vaccinated at another facility",N643=""),"Enter date 1st dose administered",IF(AND(K643="Refused",L643=""),"Enter reason for refusal",IF(N643&lt;&gt;"","YES",IF(K643="Refused","NO",IF(AND($J643&lt;&gt;"",K643=""),"Enter Vaccination Status",IF(K643="Unknown","Unknown","")))))))</f>
        <v/>
      </c>
      <c r="S643" s="19" t="str">
        <f t="shared" ref="S643:S706" si="51">IF(N643="","",IF(J643="Pfizer-BioNTech",N643+21,IF(J643="Moderna",N643+28,IF(J643="Janssen/Johnson &amp; Johnson","N/A",""))))</f>
        <v/>
      </c>
      <c r="V643" s="16"/>
      <c r="W643" s="16"/>
      <c r="Z643" s="16"/>
      <c r="AA643" s="59" t="str">
        <f t="shared" ref="AA643:AA706" si="52">IF($J643="Janssen/Johnson &amp; Johnson","N/A",IF(AND(T643="Accepted",W643=""),"Enter date 2nd dose administered",IF(AND(T643="Previously vaccinated at another facility",W643=""),"Enter date 2nd dose administered",IF(R643="NO","NO",IF(AND(T643="Refused",U643=""),"Enter reason for refusal",IF(W643&lt;&gt;"","YES",IF(T643="Refused","NO",IF(AND(R643="YES",T643=""),"NO",IF(T643="Unknown","Unknown","")))))))))</f>
        <v/>
      </c>
      <c r="AB643" s="64" t="str">
        <f t="shared" ref="AB643:AB706" si="53">IF(OR(Z643="YES",Q643="YES"),"YES",IF(AC643="","","NO"))</f>
        <v/>
      </c>
      <c r="AC643" s="19" t="str">
        <f t="shared" ref="AC643:AC706" si="54">IF(OR(AA643="YES",AA643="Enter date 2nd dose administered"),"YES",IF(AND(J643="Janssen/Johnson &amp; Johnson",R643="YES"),"YES",IF(OR(L643="Medical Contraindication",U643="Medical Contraindication"),"Medical Contraindication",IF(AND(R643="YES",T643=""),"NEEDS 2ND DOSE",IF(AND(R643="Enter date 1st dose administered",T643=""),"NEEDS 2ND DOSE",IF(AND(R643="YES",U643="Offered and Declined"),"Refused 2nd Dose",IF(OR(R643="NO",R643="Enter reason for refusal"),"NO",IF(OR(R643="Unknown",AA643="Unknown"),"Unknown",""))))))))</f>
        <v/>
      </c>
    </row>
    <row r="644" spans="13:29">
      <c r="M644" s="16"/>
      <c r="N644" s="16"/>
      <c r="Q644" s="16"/>
      <c r="R644" s="59" t="str">
        <f t="shared" si="50"/>
        <v/>
      </c>
      <c r="S644" s="19" t="str">
        <f t="shared" si="51"/>
        <v/>
      </c>
      <c r="V644" s="16"/>
      <c r="W644" s="16"/>
      <c r="Z644" s="16"/>
      <c r="AA644" s="59" t="str">
        <f t="shared" si="52"/>
        <v/>
      </c>
      <c r="AB644" s="64" t="str">
        <f t="shared" si="53"/>
        <v/>
      </c>
      <c r="AC644" s="19" t="str">
        <f t="shared" si="54"/>
        <v/>
      </c>
    </row>
    <row r="645" spans="13:29">
      <c r="M645" s="16"/>
      <c r="N645" s="16"/>
      <c r="Q645" s="16"/>
      <c r="R645" s="59" t="str">
        <f t="shared" si="50"/>
        <v/>
      </c>
      <c r="S645" s="19" t="str">
        <f t="shared" si="51"/>
        <v/>
      </c>
      <c r="V645" s="16"/>
      <c r="W645" s="16"/>
      <c r="Z645" s="16"/>
      <c r="AA645" s="59" t="str">
        <f t="shared" si="52"/>
        <v/>
      </c>
      <c r="AB645" s="64" t="str">
        <f t="shared" si="53"/>
        <v/>
      </c>
      <c r="AC645" s="19" t="str">
        <f t="shared" si="54"/>
        <v/>
      </c>
    </row>
    <row r="646" spans="13:29">
      <c r="M646" s="16"/>
      <c r="N646" s="16"/>
      <c r="Q646" s="16"/>
      <c r="R646" s="59" t="str">
        <f t="shared" si="50"/>
        <v/>
      </c>
      <c r="S646" s="19" t="str">
        <f t="shared" si="51"/>
        <v/>
      </c>
      <c r="V646" s="16"/>
      <c r="W646" s="16"/>
      <c r="Z646" s="16"/>
      <c r="AA646" s="59" t="str">
        <f t="shared" si="52"/>
        <v/>
      </c>
      <c r="AB646" s="64" t="str">
        <f t="shared" si="53"/>
        <v/>
      </c>
      <c r="AC646" s="19" t="str">
        <f t="shared" si="54"/>
        <v/>
      </c>
    </row>
    <row r="647" spans="13:29">
      <c r="M647" s="16"/>
      <c r="N647" s="16"/>
      <c r="Q647" s="16"/>
      <c r="R647" s="59" t="str">
        <f t="shared" si="50"/>
        <v/>
      </c>
      <c r="S647" s="19" t="str">
        <f t="shared" si="51"/>
        <v/>
      </c>
      <c r="V647" s="16"/>
      <c r="W647" s="16"/>
      <c r="Z647" s="16"/>
      <c r="AA647" s="59" t="str">
        <f t="shared" si="52"/>
        <v/>
      </c>
      <c r="AB647" s="64" t="str">
        <f t="shared" si="53"/>
        <v/>
      </c>
      <c r="AC647" s="19" t="str">
        <f t="shared" si="54"/>
        <v/>
      </c>
    </row>
    <row r="648" spans="13:29">
      <c r="M648" s="16"/>
      <c r="N648" s="16"/>
      <c r="Q648" s="16"/>
      <c r="R648" s="59" t="str">
        <f t="shared" si="50"/>
        <v/>
      </c>
      <c r="S648" s="19" t="str">
        <f t="shared" si="51"/>
        <v/>
      </c>
      <c r="V648" s="16"/>
      <c r="W648" s="16"/>
      <c r="Z648" s="16"/>
      <c r="AA648" s="59" t="str">
        <f t="shared" si="52"/>
        <v/>
      </c>
      <c r="AB648" s="64" t="str">
        <f t="shared" si="53"/>
        <v/>
      </c>
      <c r="AC648" s="19" t="str">
        <f t="shared" si="54"/>
        <v/>
      </c>
    </row>
    <row r="649" spans="13:29">
      <c r="M649" s="16"/>
      <c r="N649" s="16"/>
      <c r="Q649" s="16"/>
      <c r="R649" s="59" t="str">
        <f t="shared" si="50"/>
        <v/>
      </c>
      <c r="S649" s="19" t="str">
        <f t="shared" si="51"/>
        <v/>
      </c>
      <c r="V649" s="16"/>
      <c r="W649" s="16"/>
      <c r="Z649" s="16"/>
      <c r="AA649" s="59" t="str">
        <f t="shared" si="52"/>
        <v/>
      </c>
      <c r="AB649" s="64" t="str">
        <f t="shared" si="53"/>
        <v/>
      </c>
      <c r="AC649" s="19" t="str">
        <f t="shared" si="54"/>
        <v/>
      </c>
    </row>
    <row r="650" spans="13:29">
      <c r="M650" s="16"/>
      <c r="N650" s="16"/>
      <c r="Q650" s="16"/>
      <c r="R650" s="59" t="str">
        <f t="shared" si="50"/>
        <v/>
      </c>
      <c r="S650" s="19" t="str">
        <f t="shared" si="51"/>
        <v/>
      </c>
      <c r="V650" s="16"/>
      <c r="W650" s="16"/>
      <c r="Z650" s="16"/>
      <c r="AA650" s="59" t="str">
        <f t="shared" si="52"/>
        <v/>
      </c>
      <c r="AB650" s="64" t="str">
        <f t="shared" si="53"/>
        <v/>
      </c>
      <c r="AC650" s="19" t="str">
        <f t="shared" si="54"/>
        <v/>
      </c>
    </row>
    <row r="651" spans="13:29">
      <c r="M651" s="16"/>
      <c r="N651" s="16"/>
      <c r="Q651" s="16"/>
      <c r="R651" s="59" t="str">
        <f t="shared" si="50"/>
        <v/>
      </c>
      <c r="S651" s="19" t="str">
        <f t="shared" si="51"/>
        <v/>
      </c>
      <c r="V651" s="16"/>
      <c r="W651" s="16"/>
      <c r="Z651" s="16"/>
      <c r="AA651" s="59" t="str">
        <f t="shared" si="52"/>
        <v/>
      </c>
      <c r="AB651" s="64" t="str">
        <f t="shared" si="53"/>
        <v/>
      </c>
      <c r="AC651" s="19" t="str">
        <f t="shared" si="54"/>
        <v/>
      </c>
    </row>
    <row r="652" spans="13:29">
      <c r="M652" s="16"/>
      <c r="N652" s="16"/>
      <c r="Q652" s="16"/>
      <c r="R652" s="59" t="str">
        <f t="shared" si="50"/>
        <v/>
      </c>
      <c r="S652" s="19" t="str">
        <f t="shared" si="51"/>
        <v/>
      </c>
      <c r="V652" s="16"/>
      <c r="W652" s="16"/>
      <c r="Z652" s="16"/>
      <c r="AA652" s="59" t="str">
        <f t="shared" si="52"/>
        <v/>
      </c>
      <c r="AB652" s="64" t="str">
        <f t="shared" si="53"/>
        <v/>
      </c>
      <c r="AC652" s="19" t="str">
        <f t="shared" si="54"/>
        <v/>
      </c>
    </row>
    <row r="653" spans="13:29">
      <c r="M653" s="16"/>
      <c r="N653" s="16"/>
      <c r="Q653" s="16"/>
      <c r="R653" s="59" t="str">
        <f t="shared" si="50"/>
        <v/>
      </c>
      <c r="S653" s="19" t="str">
        <f t="shared" si="51"/>
        <v/>
      </c>
      <c r="V653" s="16"/>
      <c r="W653" s="16"/>
      <c r="Z653" s="16"/>
      <c r="AA653" s="59" t="str">
        <f t="shared" si="52"/>
        <v/>
      </c>
      <c r="AB653" s="64" t="str">
        <f t="shared" si="53"/>
        <v/>
      </c>
      <c r="AC653" s="19" t="str">
        <f t="shared" si="54"/>
        <v/>
      </c>
    </row>
    <row r="654" spans="13:29">
      <c r="M654" s="16"/>
      <c r="N654" s="16"/>
      <c r="Q654" s="16"/>
      <c r="R654" s="59" t="str">
        <f t="shared" si="50"/>
        <v/>
      </c>
      <c r="S654" s="19" t="str">
        <f t="shared" si="51"/>
        <v/>
      </c>
      <c r="V654" s="16"/>
      <c r="W654" s="16"/>
      <c r="Z654" s="16"/>
      <c r="AA654" s="59" t="str">
        <f t="shared" si="52"/>
        <v/>
      </c>
      <c r="AB654" s="64" t="str">
        <f t="shared" si="53"/>
        <v/>
      </c>
      <c r="AC654" s="19" t="str">
        <f t="shared" si="54"/>
        <v/>
      </c>
    </row>
    <row r="655" spans="13:29">
      <c r="M655" s="16"/>
      <c r="N655" s="16"/>
      <c r="Q655" s="16"/>
      <c r="R655" s="59" t="str">
        <f t="shared" si="50"/>
        <v/>
      </c>
      <c r="S655" s="19" t="str">
        <f t="shared" si="51"/>
        <v/>
      </c>
      <c r="V655" s="16"/>
      <c r="W655" s="16"/>
      <c r="Z655" s="16"/>
      <c r="AA655" s="59" t="str">
        <f t="shared" si="52"/>
        <v/>
      </c>
      <c r="AB655" s="64" t="str">
        <f t="shared" si="53"/>
        <v/>
      </c>
      <c r="AC655" s="19" t="str">
        <f t="shared" si="54"/>
        <v/>
      </c>
    </row>
    <row r="656" spans="13:29">
      <c r="M656" s="16"/>
      <c r="N656" s="16"/>
      <c r="Q656" s="16"/>
      <c r="R656" s="59" t="str">
        <f t="shared" si="50"/>
        <v/>
      </c>
      <c r="S656" s="19" t="str">
        <f t="shared" si="51"/>
        <v/>
      </c>
      <c r="V656" s="16"/>
      <c r="W656" s="16"/>
      <c r="Z656" s="16"/>
      <c r="AA656" s="59" t="str">
        <f t="shared" si="52"/>
        <v/>
      </c>
      <c r="AB656" s="64" t="str">
        <f t="shared" si="53"/>
        <v/>
      </c>
      <c r="AC656" s="19" t="str">
        <f t="shared" si="54"/>
        <v/>
      </c>
    </row>
    <row r="657" spans="13:29">
      <c r="M657" s="16"/>
      <c r="N657" s="16"/>
      <c r="Q657" s="16"/>
      <c r="R657" s="59" t="str">
        <f t="shared" si="50"/>
        <v/>
      </c>
      <c r="S657" s="19" t="str">
        <f t="shared" si="51"/>
        <v/>
      </c>
      <c r="V657" s="16"/>
      <c r="W657" s="16"/>
      <c r="Z657" s="16"/>
      <c r="AA657" s="59" t="str">
        <f t="shared" si="52"/>
        <v/>
      </c>
      <c r="AB657" s="64" t="str">
        <f t="shared" si="53"/>
        <v/>
      </c>
      <c r="AC657" s="19" t="str">
        <f t="shared" si="54"/>
        <v/>
      </c>
    </row>
    <row r="658" spans="13:29">
      <c r="M658" s="16"/>
      <c r="N658" s="16"/>
      <c r="Q658" s="16"/>
      <c r="R658" s="59" t="str">
        <f t="shared" si="50"/>
        <v/>
      </c>
      <c r="S658" s="19" t="str">
        <f t="shared" si="51"/>
        <v/>
      </c>
      <c r="V658" s="16"/>
      <c r="W658" s="16"/>
      <c r="Z658" s="16"/>
      <c r="AA658" s="59" t="str">
        <f t="shared" si="52"/>
        <v/>
      </c>
      <c r="AB658" s="64" t="str">
        <f t="shared" si="53"/>
        <v/>
      </c>
      <c r="AC658" s="19" t="str">
        <f t="shared" si="54"/>
        <v/>
      </c>
    </row>
    <row r="659" spans="13:29">
      <c r="M659" s="16"/>
      <c r="N659" s="16"/>
      <c r="Q659" s="16"/>
      <c r="R659" s="59" t="str">
        <f t="shared" si="50"/>
        <v/>
      </c>
      <c r="S659" s="19" t="str">
        <f t="shared" si="51"/>
        <v/>
      </c>
      <c r="V659" s="16"/>
      <c r="W659" s="16"/>
      <c r="Z659" s="16"/>
      <c r="AA659" s="59" t="str">
        <f t="shared" si="52"/>
        <v/>
      </c>
      <c r="AB659" s="64" t="str">
        <f t="shared" si="53"/>
        <v/>
      </c>
      <c r="AC659" s="19" t="str">
        <f t="shared" si="54"/>
        <v/>
      </c>
    </row>
    <row r="660" spans="13:29">
      <c r="M660" s="16"/>
      <c r="N660" s="16"/>
      <c r="Q660" s="16"/>
      <c r="R660" s="59" t="str">
        <f t="shared" si="50"/>
        <v/>
      </c>
      <c r="S660" s="19" t="str">
        <f t="shared" si="51"/>
        <v/>
      </c>
      <c r="V660" s="16"/>
      <c r="W660" s="16"/>
      <c r="Z660" s="16"/>
      <c r="AA660" s="59" t="str">
        <f t="shared" si="52"/>
        <v/>
      </c>
      <c r="AB660" s="64" t="str">
        <f t="shared" si="53"/>
        <v/>
      </c>
      <c r="AC660" s="19" t="str">
        <f t="shared" si="54"/>
        <v/>
      </c>
    </row>
    <row r="661" spans="13:29">
      <c r="M661" s="16"/>
      <c r="N661" s="16"/>
      <c r="Q661" s="16"/>
      <c r="R661" s="59" t="str">
        <f t="shared" si="50"/>
        <v/>
      </c>
      <c r="S661" s="19" t="str">
        <f t="shared" si="51"/>
        <v/>
      </c>
      <c r="V661" s="16"/>
      <c r="W661" s="16"/>
      <c r="Z661" s="16"/>
      <c r="AA661" s="59" t="str">
        <f t="shared" si="52"/>
        <v/>
      </c>
      <c r="AB661" s="64" t="str">
        <f t="shared" si="53"/>
        <v/>
      </c>
      <c r="AC661" s="19" t="str">
        <f t="shared" si="54"/>
        <v/>
      </c>
    </row>
    <row r="662" spans="13:29">
      <c r="M662" s="16"/>
      <c r="N662" s="16"/>
      <c r="Q662" s="16"/>
      <c r="R662" s="59" t="str">
        <f t="shared" si="50"/>
        <v/>
      </c>
      <c r="S662" s="19" t="str">
        <f t="shared" si="51"/>
        <v/>
      </c>
      <c r="V662" s="16"/>
      <c r="W662" s="16"/>
      <c r="Z662" s="16"/>
      <c r="AA662" s="59" t="str">
        <f t="shared" si="52"/>
        <v/>
      </c>
      <c r="AB662" s="64" t="str">
        <f t="shared" si="53"/>
        <v/>
      </c>
      <c r="AC662" s="19" t="str">
        <f t="shared" si="54"/>
        <v/>
      </c>
    </row>
    <row r="663" spans="13:29">
      <c r="M663" s="16"/>
      <c r="N663" s="16"/>
      <c r="Q663" s="16"/>
      <c r="R663" s="59" t="str">
        <f t="shared" si="50"/>
        <v/>
      </c>
      <c r="S663" s="19" t="str">
        <f t="shared" si="51"/>
        <v/>
      </c>
      <c r="V663" s="16"/>
      <c r="W663" s="16"/>
      <c r="Z663" s="16"/>
      <c r="AA663" s="59" t="str">
        <f t="shared" si="52"/>
        <v/>
      </c>
      <c r="AB663" s="64" t="str">
        <f t="shared" si="53"/>
        <v/>
      </c>
      <c r="AC663" s="19" t="str">
        <f t="shared" si="54"/>
        <v/>
      </c>
    </row>
    <row r="664" spans="13:29">
      <c r="M664" s="16"/>
      <c r="N664" s="16"/>
      <c r="Q664" s="16"/>
      <c r="R664" s="59" t="str">
        <f t="shared" si="50"/>
        <v/>
      </c>
      <c r="S664" s="19" t="str">
        <f t="shared" si="51"/>
        <v/>
      </c>
      <c r="V664" s="16"/>
      <c r="W664" s="16"/>
      <c r="Z664" s="16"/>
      <c r="AA664" s="59" t="str">
        <f t="shared" si="52"/>
        <v/>
      </c>
      <c r="AB664" s="64" t="str">
        <f t="shared" si="53"/>
        <v/>
      </c>
      <c r="AC664" s="19" t="str">
        <f t="shared" si="54"/>
        <v/>
      </c>
    </row>
    <row r="665" spans="13:29">
      <c r="M665" s="16"/>
      <c r="N665" s="16"/>
      <c r="Q665" s="16"/>
      <c r="R665" s="59" t="str">
        <f t="shared" si="50"/>
        <v/>
      </c>
      <c r="S665" s="19" t="str">
        <f t="shared" si="51"/>
        <v/>
      </c>
      <c r="V665" s="16"/>
      <c r="W665" s="16"/>
      <c r="Z665" s="16"/>
      <c r="AA665" s="59" t="str">
        <f t="shared" si="52"/>
        <v/>
      </c>
      <c r="AB665" s="64" t="str">
        <f t="shared" si="53"/>
        <v/>
      </c>
      <c r="AC665" s="19" t="str">
        <f t="shared" si="54"/>
        <v/>
      </c>
    </row>
    <row r="666" spans="13:29">
      <c r="M666" s="16"/>
      <c r="N666" s="16"/>
      <c r="Q666" s="16"/>
      <c r="R666" s="59" t="str">
        <f t="shared" si="50"/>
        <v/>
      </c>
      <c r="S666" s="19" t="str">
        <f t="shared" si="51"/>
        <v/>
      </c>
      <c r="V666" s="16"/>
      <c r="W666" s="16"/>
      <c r="Z666" s="16"/>
      <c r="AA666" s="59" t="str">
        <f t="shared" si="52"/>
        <v/>
      </c>
      <c r="AB666" s="64" t="str">
        <f t="shared" si="53"/>
        <v/>
      </c>
      <c r="AC666" s="19" t="str">
        <f t="shared" si="54"/>
        <v/>
      </c>
    </row>
    <row r="667" spans="13:29">
      <c r="M667" s="16"/>
      <c r="N667" s="16"/>
      <c r="Q667" s="16"/>
      <c r="R667" s="59" t="str">
        <f t="shared" si="50"/>
        <v/>
      </c>
      <c r="S667" s="19" t="str">
        <f t="shared" si="51"/>
        <v/>
      </c>
      <c r="V667" s="16"/>
      <c r="W667" s="16"/>
      <c r="Z667" s="16"/>
      <c r="AA667" s="59" t="str">
        <f t="shared" si="52"/>
        <v/>
      </c>
      <c r="AB667" s="64" t="str">
        <f t="shared" si="53"/>
        <v/>
      </c>
      <c r="AC667" s="19" t="str">
        <f t="shared" si="54"/>
        <v/>
      </c>
    </row>
    <row r="668" spans="13:29">
      <c r="M668" s="16"/>
      <c r="N668" s="16"/>
      <c r="Q668" s="16"/>
      <c r="R668" s="59" t="str">
        <f t="shared" si="50"/>
        <v/>
      </c>
      <c r="S668" s="19" t="str">
        <f t="shared" si="51"/>
        <v/>
      </c>
      <c r="V668" s="16"/>
      <c r="W668" s="16"/>
      <c r="Z668" s="16"/>
      <c r="AA668" s="59" t="str">
        <f t="shared" si="52"/>
        <v/>
      </c>
      <c r="AB668" s="64" t="str">
        <f t="shared" si="53"/>
        <v/>
      </c>
      <c r="AC668" s="19" t="str">
        <f t="shared" si="54"/>
        <v/>
      </c>
    </row>
    <row r="669" spans="13:29">
      <c r="M669" s="16"/>
      <c r="N669" s="16"/>
      <c r="Q669" s="16"/>
      <c r="R669" s="59" t="str">
        <f t="shared" si="50"/>
        <v/>
      </c>
      <c r="S669" s="19" t="str">
        <f t="shared" si="51"/>
        <v/>
      </c>
      <c r="V669" s="16"/>
      <c r="W669" s="16"/>
      <c r="Z669" s="16"/>
      <c r="AA669" s="59" t="str">
        <f t="shared" si="52"/>
        <v/>
      </c>
      <c r="AB669" s="64" t="str">
        <f t="shared" si="53"/>
        <v/>
      </c>
      <c r="AC669" s="19" t="str">
        <f t="shared" si="54"/>
        <v/>
      </c>
    </row>
    <row r="670" spans="13:29">
      <c r="M670" s="16"/>
      <c r="N670" s="16"/>
      <c r="Q670" s="16"/>
      <c r="R670" s="59" t="str">
        <f t="shared" si="50"/>
        <v/>
      </c>
      <c r="S670" s="19" t="str">
        <f t="shared" si="51"/>
        <v/>
      </c>
      <c r="V670" s="16"/>
      <c r="W670" s="16"/>
      <c r="Z670" s="16"/>
      <c r="AA670" s="59" t="str">
        <f t="shared" si="52"/>
        <v/>
      </c>
      <c r="AB670" s="64" t="str">
        <f t="shared" si="53"/>
        <v/>
      </c>
      <c r="AC670" s="19" t="str">
        <f t="shared" si="54"/>
        <v/>
      </c>
    </row>
    <row r="671" spans="13:29">
      <c r="M671" s="16"/>
      <c r="N671" s="16"/>
      <c r="Q671" s="16"/>
      <c r="R671" s="59" t="str">
        <f t="shared" si="50"/>
        <v/>
      </c>
      <c r="S671" s="19" t="str">
        <f t="shared" si="51"/>
        <v/>
      </c>
      <c r="V671" s="16"/>
      <c r="W671" s="16"/>
      <c r="Z671" s="16"/>
      <c r="AA671" s="59" t="str">
        <f t="shared" si="52"/>
        <v/>
      </c>
      <c r="AB671" s="64" t="str">
        <f t="shared" si="53"/>
        <v/>
      </c>
      <c r="AC671" s="19" t="str">
        <f t="shared" si="54"/>
        <v/>
      </c>
    </row>
    <row r="672" spans="13:29">
      <c r="M672" s="16"/>
      <c r="N672" s="16"/>
      <c r="Q672" s="16"/>
      <c r="R672" s="59" t="str">
        <f t="shared" si="50"/>
        <v/>
      </c>
      <c r="S672" s="19" t="str">
        <f t="shared" si="51"/>
        <v/>
      </c>
      <c r="V672" s="16"/>
      <c r="W672" s="16"/>
      <c r="Z672" s="16"/>
      <c r="AA672" s="59" t="str">
        <f t="shared" si="52"/>
        <v/>
      </c>
      <c r="AB672" s="64" t="str">
        <f t="shared" si="53"/>
        <v/>
      </c>
      <c r="AC672" s="19" t="str">
        <f t="shared" si="54"/>
        <v/>
      </c>
    </row>
    <row r="673" spans="13:29">
      <c r="M673" s="16"/>
      <c r="N673" s="16"/>
      <c r="Q673" s="16"/>
      <c r="R673" s="59" t="str">
        <f t="shared" si="50"/>
        <v/>
      </c>
      <c r="S673" s="19" t="str">
        <f t="shared" si="51"/>
        <v/>
      </c>
      <c r="V673" s="16"/>
      <c r="W673" s="16"/>
      <c r="Z673" s="16"/>
      <c r="AA673" s="59" t="str">
        <f t="shared" si="52"/>
        <v/>
      </c>
      <c r="AB673" s="64" t="str">
        <f t="shared" si="53"/>
        <v/>
      </c>
      <c r="AC673" s="19" t="str">
        <f t="shared" si="54"/>
        <v/>
      </c>
    </row>
    <row r="674" spans="13:29">
      <c r="M674" s="16"/>
      <c r="N674" s="16"/>
      <c r="Q674" s="16"/>
      <c r="R674" s="59" t="str">
        <f t="shared" si="50"/>
        <v/>
      </c>
      <c r="S674" s="19" t="str">
        <f t="shared" si="51"/>
        <v/>
      </c>
      <c r="V674" s="16"/>
      <c r="W674" s="16"/>
      <c r="Z674" s="16"/>
      <c r="AA674" s="59" t="str">
        <f t="shared" si="52"/>
        <v/>
      </c>
      <c r="AB674" s="64" t="str">
        <f t="shared" si="53"/>
        <v/>
      </c>
      <c r="AC674" s="19" t="str">
        <f t="shared" si="54"/>
        <v/>
      </c>
    </row>
    <row r="675" spans="13:29">
      <c r="M675" s="16"/>
      <c r="N675" s="16"/>
      <c r="Q675" s="16"/>
      <c r="R675" s="59" t="str">
        <f t="shared" si="50"/>
        <v/>
      </c>
      <c r="S675" s="19" t="str">
        <f t="shared" si="51"/>
        <v/>
      </c>
      <c r="V675" s="16"/>
      <c r="W675" s="16"/>
      <c r="Z675" s="16"/>
      <c r="AA675" s="59" t="str">
        <f t="shared" si="52"/>
        <v/>
      </c>
      <c r="AB675" s="64" t="str">
        <f t="shared" si="53"/>
        <v/>
      </c>
      <c r="AC675" s="19" t="str">
        <f t="shared" si="54"/>
        <v/>
      </c>
    </row>
    <row r="676" spans="13:29">
      <c r="M676" s="16"/>
      <c r="N676" s="16"/>
      <c r="Q676" s="16"/>
      <c r="R676" s="59" t="str">
        <f t="shared" si="50"/>
        <v/>
      </c>
      <c r="S676" s="19" t="str">
        <f t="shared" si="51"/>
        <v/>
      </c>
      <c r="V676" s="16"/>
      <c r="W676" s="16"/>
      <c r="Z676" s="16"/>
      <c r="AA676" s="59" t="str">
        <f t="shared" si="52"/>
        <v/>
      </c>
      <c r="AB676" s="64" t="str">
        <f t="shared" si="53"/>
        <v/>
      </c>
      <c r="AC676" s="19" t="str">
        <f t="shared" si="54"/>
        <v/>
      </c>
    </row>
    <row r="677" spans="13:29">
      <c r="M677" s="16"/>
      <c r="N677" s="16"/>
      <c r="Q677" s="16"/>
      <c r="R677" s="59" t="str">
        <f t="shared" si="50"/>
        <v/>
      </c>
      <c r="S677" s="19" t="str">
        <f t="shared" si="51"/>
        <v/>
      </c>
      <c r="V677" s="16"/>
      <c r="W677" s="16"/>
      <c r="Z677" s="16"/>
      <c r="AA677" s="59" t="str">
        <f t="shared" si="52"/>
        <v/>
      </c>
      <c r="AB677" s="64" t="str">
        <f t="shared" si="53"/>
        <v/>
      </c>
      <c r="AC677" s="19" t="str">
        <f t="shared" si="54"/>
        <v/>
      </c>
    </row>
    <row r="678" spans="13:29">
      <c r="M678" s="16"/>
      <c r="N678" s="16"/>
      <c r="Q678" s="16"/>
      <c r="R678" s="59" t="str">
        <f t="shared" si="50"/>
        <v/>
      </c>
      <c r="S678" s="19" t="str">
        <f t="shared" si="51"/>
        <v/>
      </c>
      <c r="V678" s="16"/>
      <c r="W678" s="16"/>
      <c r="Z678" s="16"/>
      <c r="AA678" s="59" t="str">
        <f t="shared" si="52"/>
        <v/>
      </c>
      <c r="AB678" s="64" t="str">
        <f t="shared" si="53"/>
        <v/>
      </c>
      <c r="AC678" s="19" t="str">
        <f t="shared" si="54"/>
        <v/>
      </c>
    </row>
    <row r="679" spans="13:29">
      <c r="M679" s="16"/>
      <c r="N679" s="16"/>
      <c r="Q679" s="16"/>
      <c r="R679" s="59" t="str">
        <f t="shared" si="50"/>
        <v/>
      </c>
      <c r="S679" s="19" t="str">
        <f t="shared" si="51"/>
        <v/>
      </c>
      <c r="V679" s="16"/>
      <c r="W679" s="16"/>
      <c r="Z679" s="16"/>
      <c r="AA679" s="59" t="str">
        <f t="shared" si="52"/>
        <v/>
      </c>
      <c r="AB679" s="64" t="str">
        <f t="shared" si="53"/>
        <v/>
      </c>
      <c r="AC679" s="19" t="str">
        <f t="shared" si="54"/>
        <v/>
      </c>
    </row>
    <row r="680" spans="13:29">
      <c r="M680" s="16"/>
      <c r="N680" s="16"/>
      <c r="Q680" s="16"/>
      <c r="R680" s="59" t="str">
        <f t="shared" si="50"/>
        <v/>
      </c>
      <c r="S680" s="19" t="str">
        <f t="shared" si="51"/>
        <v/>
      </c>
      <c r="V680" s="16"/>
      <c r="W680" s="16"/>
      <c r="Z680" s="16"/>
      <c r="AA680" s="59" t="str">
        <f t="shared" si="52"/>
        <v/>
      </c>
      <c r="AB680" s="64" t="str">
        <f t="shared" si="53"/>
        <v/>
      </c>
      <c r="AC680" s="19" t="str">
        <f t="shared" si="54"/>
        <v/>
      </c>
    </row>
    <row r="681" spans="13:29">
      <c r="M681" s="16"/>
      <c r="N681" s="16"/>
      <c r="Q681" s="16"/>
      <c r="R681" s="59" t="str">
        <f t="shared" si="50"/>
        <v/>
      </c>
      <c r="S681" s="19" t="str">
        <f t="shared" si="51"/>
        <v/>
      </c>
      <c r="V681" s="16"/>
      <c r="W681" s="16"/>
      <c r="Z681" s="16"/>
      <c r="AA681" s="59" t="str">
        <f t="shared" si="52"/>
        <v/>
      </c>
      <c r="AB681" s="64" t="str">
        <f t="shared" si="53"/>
        <v/>
      </c>
      <c r="AC681" s="19" t="str">
        <f t="shared" si="54"/>
        <v/>
      </c>
    </row>
    <row r="682" spans="13:29">
      <c r="M682" s="16"/>
      <c r="N682" s="16"/>
      <c r="Q682" s="16"/>
      <c r="R682" s="59" t="str">
        <f t="shared" si="50"/>
        <v/>
      </c>
      <c r="S682" s="19" t="str">
        <f t="shared" si="51"/>
        <v/>
      </c>
      <c r="V682" s="16"/>
      <c r="W682" s="16"/>
      <c r="Z682" s="16"/>
      <c r="AA682" s="59" t="str">
        <f t="shared" si="52"/>
        <v/>
      </c>
      <c r="AB682" s="64" t="str">
        <f t="shared" si="53"/>
        <v/>
      </c>
      <c r="AC682" s="19" t="str">
        <f t="shared" si="54"/>
        <v/>
      </c>
    </row>
    <row r="683" spans="13:29">
      <c r="M683" s="16"/>
      <c r="N683" s="16"/>
      <c r="Q683" s="16"/>
      <c r="R683" s="59" t="str">
        <f t="shared" si="50"/>
        <v/>
      </c>
      <c r="S683" s="19" t="str">
        <f t="shared" si="51"/>
        <v/>
      </c>
      <c r="V683" s="16"/>
      <c r="W683" s="16"/>
      <c r="Z683" s="16"/>
      <c r="AA683" s="59" t="str">
        <f t="shared" si="52"/>
        <v/>
      </c>
      <c r="AB683" s="64" t="str">
        <f t="shared" si="53"/>
        <v/>
      </c>
      <c r="AC683" s="19" t="str">
        <f t="shared" si="54"/>
        <v/>
      </c>
    </row>
    <row r="684" spans="13:29">
      <c r="M684" s="16"/>
      <c r="N684" s="16"/>
      <c r="Q684" s="16"/>
      <c r="R684" s="59" t="str">
        <f t="shared" si="50"/>
        <v/>
      </c>
      <c r="S684" s="19" t="str">
        <f t="shared" si="51"/>
        <v/>
      </c>
      <c r="V684" s="16"/>
      <c r="W684" s="16"/>
      <c r="Z684" s="16"/>
      <c r="AA684" s="59" t="str">
        <f t="shared" si="52"/>
        <v/>
      </c>
      <c r="AB684" s="64" t="str">
        <f t="shared" si="53"/>
        <v/>
      </c>
      <c r="AC684" s="19" t="str">
        <f t="shared" si="54"/>
        <v/>
      </c>
    </row>
    <row r="685" spans="13:29">
      <c r="M685" s="16"/>
      <c r="N685" s="16"/>
      <c r="Q685" s="16"/>
      <c r="R685" s="59" t="str">
        <f t="shared" si="50"/>
        <v/>
      </c>
      <c r="S685" s="19" t="str">
        <f t="shared" si="51"/>
        <v/>
      </c>
      <c r="V685" s="16"/>
      <c r="W685" s="16"/>
      <c r="Z685" s="16"/>
      <c r="AA685" s="59" t="str">
        <f t="shared" si="52"/>
        <v/>
      </c>
      <c r="AB685" s="64" t="str">
        <f t="shared" si="53"/>
        <v/>
      </c>
      <c r="AC685" s="19" t="str">
        <f t="shared" si="54"/>
        <v/>
      </c>
    </row>
    <row r="686" spans="13:29">
      <c r="M686" s="16"/>
      <c r="N686" s="16"/>
      <c r="Q686" s="16"/>
      <c r="R686" s="59" t="str">
        <f t="shared" si="50"/>
        <v/>
      </c>
      <c r="S686" s="19" t="str">
        <f t="shared" si="51"/>
        <v/>
      </c>
      <c r="V686" s="16"/>
      <c r="W686" s="16"/>
      <c r="Z686" s="16"/>
      <c r="AA686" s="59" t="str">
        <f t="shared" si="52"/>
        <v/>
      </c>
      <c r="AB686" s="64" t="str">
        <f t="shared" si="53"/>
        <v/>
      </c>
      <c r="AC686" s="19" t="str">
        <f t="shared" si="54"/>
        <v/>
      </c>
    </row>
    <row r="687" spans="13:29">
      <c r="M687" s="16"/>
      <c r="N687" s="16"/>
      <c r="Q687" s="16"/>
      <c r="R687" s="59" t="str">
        <f t="shared" si="50"/>
        <v/>
      </c>
      <c r="S687" s="19" t="str">
        <f t="shared" si="51"/>
        <v/>
      </c>
      <c r="V687" s="16"/>
      <c r="W687" s="16"/>
      <c r="Z687" s="16"/>
      <c r="AA687" s="59" t="str">
        <f t="shared" si="52"/>
        <v/>
      </c>
      <c r="AB687" s="64" t="str">
        <f t="shared" si="53"/>
        <v/>
      </c>
      <c r="AC687" s="19" t="str">
        <f t="shared" si="54"/>
        <v/>
      </c>
    </row>
    <row r="688" spans="13:29">
      <c r="M688" s="16"/>
      <c r="N688" s="16"/>
      <c r="Q688" s="16"/>
      <c r="R688" s="59" t="str">
        <f t="shared" si="50"/>
        <v/>
      </c>
      <c r="S688" s="19" t="str">
        <f t="shared" si="51"/>
        <v/>
      </c>
      <c r="V688" s="16"/>
      <c r="W688" s="16"/>
      <c r="Z688" s="16"/>
      <c r="AA688" s="59" t="str">
        <f t="shared" si="52"/>
        <v/>
      </c>
      <c r="AB688" s="64" t="str">
        <f t="shared" si="53"/>
        <v/>
      </c>
      <c r="AC688" s="19" t="str">
        <f t="shared" si="54"/>
        <v/>
      </c>
    </row>
    <row r="689" spans="13:29">
      <c r="M689" s="16"/>
      <c r="N689" s="16"/>
      <c r="Q689" s="16"/>
      <c r="R689" s="59" t="str">
        <f t="shared" si="50"/>
        <v/>
      </c>
      <c r="S689" s="19" t="str">
        <f t="shared" si="51"/>
        <v/>
      </c>
      <c r="V689" s="16"/>
      <c r="W689" s="16"/>
      <c r="Z689" s="16"/>
      <c r="AA689" s="59" t="str">
        <f t="shared" si="52"/>
        <v/>
      </c>
      <c r="AB689" s="64" t="str">
        <f t="shared" si="53"/>
        <v/>
      </c>
      <c r="AC689" s="19" t="str">
        <f t="shared" si="54"/>
        <v/>
      </c>
    </row>
    <row r="690" spans="13:29">
      <c r="M690" s="16"/>
      <c r="N690" s="16"/>
      <c r="Q690" s="16"/>
      <c r="R690" s="59" t="str">
        <f t="shared" si="50"/>
        <v/>
      </c>
      <c r="S690" s="19" t="str">
        <f t="shared" si="51"/>
        <v/>
      </c>
      <c r="V690" s="16"/>
      <c r="W690" s="16"/>
      <c r="Z690" s="16"/>
      <c r="AA690" s="59" t="str">
        <f t="shared" si="52"/>
        <v/>
      </c>
      <c r="AB690" s="64" t="str">
        <f t="shared" si="53"/>
        <v/>
      </c>
      <c r="AC690" s="19" t="str">
        <f t="shared" si="54"/>
        <v/>
      </c>
    </row>
    <row r="691" spans="13:29">
      <c r="M691" s="16"/>
      <c r="N691" s="16"/>
      <c r="Q691" s="16"/>
      <c r="R691" s="59" t="str">
        <f t="shared" si="50"/>
        <v/>
      </c>
      <c r="S691" s="19" t="str">
        <f t="shared" si="51"/>
        <v/>
      </c>
      <c r="V691" s="16"/>
      <c r="W691" s="16"/>
      <c r="Z691" s="16"/>
      <c r="AA691" s="59" t="str">
        <f t="shared" si="52"/>
        <v/>
      </c>
      <c r="AB691" s="64" t="str">
        <f t="shared" si="53"/>
        <v/>
      </c>
      <c r="AC691" s="19" t="str">
        <f t="shared" si="54"/>
        <v/>
      </c>
    </row>
    <row r="692" spans="13:29">
      <c r="M692" s="16"/>
      <c r="N692" s="16"/>
      <c r="Q692" s="16"/>
      <c r="R692" s="59" t="str">
        <f t="shared" si="50"/>
        <v/>
      </c>
      <c r="S692" s="19" t="str">
        <f t="shared" si="51"/>
        <v/>
      </c>
      <c r="V692" s="16"/>
      <c r="W692" s="16"/>
      <c r="Z692" s="16"/>
      <c r="AA692" s="59" t="str">
        <f t="shared" si="52"/>
        <v/>
      </c>
      <c r="AB692" s="64" t="str">
        <f t="shared" si="53"/>
        <v/>
      </c>
      <c r="AC692" s="19" t="str">
        <f t="shared" si="54"/>
        <v/>
      </c>
    </row>
    <row r="693" spans="13:29">
      <c r="M693" s="16"/>
      <c r="N693" s="16"/>
      <c r="Q693" s="16"/>
      <c r="R693" s="59" t="str">
        <f t="shared" si="50"/>
        <v/>
      </c>
      <c r="S693" s="19" t="str">
        <f t="shared" si="51"/>
        <v/>
      </c>
      <c r="V693" s="16"/>
      <c r="W693" s="16"/>
      <c r="Z693" s="16"/>
      <c r="AA693" s="59" t="str">
        <f t="shared" si="52"/>
        <v/>
      </c>
      <c r="AB693" s="64" t="str">
        <f t="shared" si="53"/>
        <v/>
      </c>
      <c r="AC693" s="19" t="str">
        <f t="shared" si="54"/>
        <v/>
      </c>
    </row>
    <row r="694" spans="13:29">
      <c r="M694" s="16"/>
      <c r="N694" s="16"/>
      <c r="Q694" s="16"/>
      <c r="R694" s="59" t="str">
        <f t="shared" si="50"/>
        <v/>
      </c>
      <c r="S694" s="19" t="str">
        <f t="shared" si="51"/>
        <v/>
      </c>
      <c r="V694" s="16"/>
      <c r="W694" s="16"/>
      <c r="Z694" s="16"/>
      <c r="AA694" s="59" t="str">
        <f t="shared" si="52"/>
        <v/>
      </c>
      <c r="AB694" s="64" t="str">
        <f t="shared" si="53"/>
        <v/>
      </c>
      <c r="AC694" s="19" t="str">
        <f t="shared" si="54"/>
        <v/>
      </c>
    </row>
    <row r="695" spans="13:29">
      <c r="M695" s="16"/>
      <c r="N695" s="16"/>
      <c r="Q695" s="16"/>
      <c r="R695" s="59" t="str">
        <f t="shared" si="50"/>
        <v/>
      </c>
      <c r="S695" s="19" t="str">
        <f t="shared" si="51"/>
        <v/>
      </c>
      <c r="V695" s="16"/>
      <c r="W695" s="16"/>
      <c r="Z695" s="16"/>
      <c r="AA695" s="59" t="str">
        <f t="shared" si="52"/>
        <v/>
      </c>
      <c r="AB695" s="64" t="str">
        <f t="shared" si="53"/>
        <v/>
      </c>
      <c r="AC695" s="19" t="str">
        <f t="shared" si="54"/>
        <v/>
      </c>
    </row>
    <row r="696" spans="13:29">
      <c r="M696" s="16"/>
      <c r="N696" s="16"/>
      <c r="Q696" s="16"/>
      <c r="R696" s="59" t="str">
        <f t="shared" si="50"/>
        <v/>
      </c>
      <c r="S696" s="19" t="str">
        <f t="shared" si="51"/>
        <v/>
      </c>
      <c r="V696" s="16"/>
      <c r="W696" s="16"/>
      <c r="Z696" s="16"/>
      <c r="AA696" s="59" t="str">
        <f t="shared" si="52"/>
        <v/>
      </c>
      <c r="AB696" s="64" t="str">
        <f t="shared" si="53"/>
        <v/>
      </c>
      <c r="AC696" s="19" t="str">
        <f t="shared" si="54"/>
        <v/>
      </c>
    </row>
    <row r="697" spans="13:29">
      <c r="M697" s="16"/>
      <c r="N697" s="16"/>
      <c r="Q697" s="16"/>
      <c r="R697" s="59" t="str">
        <f t="shared" si="50"/>
        <v/>
      </c>
      <c r="S697" s="19" t="str">
        <f t="shared" si="51"/>
        <v/>
      </c>
      <c r="V697" s="16"/>
      <c r="W697" s="16"/>
      <c r="Z697" s="16"/>
      <c r="AA697" s="59" t="str">
        <f t="shared" si="52"/>
        <v/>
      </c>
      <c r="AB697" s="64" t="str">
        <f t="shared" si="53"/>
        <v/>
      </c>
      <c r="AC697" s="19" t="str">
        <f t="shared" si="54"/>
        <v/>
      </c>
    </row>
    <row r="698" spans="13:29">
      <c r="M698" s="16"/>
      <c r="N698" s="16"/>
      <c r="Q698" s="16"/>
      <c r="R698" s="59" t="str">
        <f t="shared" si="50"/>
        <v/>
      </c>
      <c r="S698" s="19" t="str">
        <f t="shared" si="51"/>
        <v/>
      </c>
      <c r="V698" s="16"/>
      <c r="W698" s="16"/>
      <c r="Z698" s="16"/>
      <c r="AA698" s="59" t="str">
        <f t="shared" si="52"/>
        <v/>
      </c>
      <c r="AB698" s="64" t="str">
        <f t="shared" si="53"/>
        <v/>
      </c>
      <c r="AC698" s="19" t="str">
        <f t="shared" si="54"/>
        <v/>
      </c>
    </row>
    <row r="699" spans="13:29">
      <c r="M699" s="16"/>
      <c r="N699" s="16"/>
      <c r="Q699" s="16"/>
      <c r="R699" s="59" t="str">
        <f t="shared" si="50"/>
        <v/>
      </c>
      <c r="S699" s="19" t="str">
        <f t="shared" si="51"/>
        <v/>
      </c>
      <c r="V699" s="16"/>
      <c r="W699" s="16"/>
      <c r="Z699" s="16"/>
      <c r="AA699" s="59" t="str">
        <f t="shared" si="52"/>
        <v/>
      </c>
      <c r="AB699" s="64" t="str">
        <f t="shared" si="53"/>
        <v/>
      </c>
      <c r="AC699" s="19" t="str">
        <f t="shared" si="54"/>
        <v/>
      </c>
    </row>
    <row r="700" spans="13:29">
      <c r="M700" s="16"/>
      <c r="N700" s="16"/>
      <c r="Q700" s="16"/>
      <c r="R700" s="59" t="str">
        <f t="shared" si="50"/>
        <v/>
      </c>
      <c r="S700" s="19" t="str">
        <f t="shared" si="51"/>
        <v/>
      </c>
      <c r="V700" s="16"/>
      <c r="W700" s="16"/>
      <c r="Z700" s="16"/>
      <c r="AA700" s="59" t="str">
        <f t="shared" si="52"/>
        <v/>
      </c>
      <c r="AB700" s="64" t="str">
        <f t="shared" si="53"/>
        <v/>
      </c>
      <c r="AC700" s="19" t="str">
        <f t="shared" si="54"/>
        <v/>
      </c>
    </row>
    <row r="701" spans="13:29">
      <c r="M701" s="16"/>
      <c r="N701" s="16"/>
      <c r="Q701" s="16"/>
      <c r="R701" s="59" t="str">
        <f t="shared" si="50"/>
        <v/>
      </c>
      <c r="S701" s="19" t="str">
        <f t="shared" si="51"/>
        <v/>
      </c>
      <c r="V701" s="16"/>
      <c r="W701" s="16"/>
      <c r="Z701" s="16"/>
      <c r="AA701" s="59" t="str">
        <f t="shared" si="52"/>
        <v/>
      </c>
      <c r="AB701" s="64" t="str">
        <f t="shared" si="53"/>
        <v/>
      </c>
      <c r="AC701" s="19" t="str">
        <f t="shared" si="54"/>
        <v/>
      </c>
    </row>
    <row r="702" spans="13:29">
      <c r="M702" s="16"/>
      <c r="N702" s="16"/>
      <c r="Q702" s="16"/>
      <c r="R702" s="59" t="str">
        <f t="shared" si="50"/>
        <v/>
      </c>
      <c r="S702" s="19" t="str">
        <f t="shared" si="51"/>
        <v/>
      </c>
      <c r="V702" s="16"/>
      <c r="W702" s="16"/>
      <c r="Z702" s="16"/>
      <c r="AA702" s="59" t="str">
        <f t="shared" si="52"/>
        <v/>
      </c>
      <c r="AB702" s="64" t="str">
        <f t="shared" si="53"/>
        <v/>
      </c>
      <c r="AC702" s="19" t="str">
        <f t="shared" si="54"/>
        <v/>
      </c>
    </row>
    <row r="703" spans="13:29">
      <c r="M703" s="16"/>
      <c r="N703" s="16"/>
      <c r="Q703" s="16"/>
      <c r="R703" s="59" t="str">
        <f t="shared" si="50"/>
        <v/>
      </c>
      <c r="S703" s="19" t="str">
        <f t="shared" si="51"/>
        <v/>
      </c>
      <c r="V703" s="16"/>
      <c r="W703" s="16"/>
      <c r="Z703" s="16"/>
      <c r="AA703" s="59" t="str">
        <f t="shared" si="52"/>
        <v/>
      </c>
      <c r="AB703" s="64" t="str">
        <f t="shared" si="53"/>
        <v/>
      </c>
      <c r="AC703" s="19" t="str">
        <f t="shared" si="54"/>
        <v/>
      </c>
    </row>
    <row r="704" spans="13:29">
      <c r="M704" s="16"/>
      <c r="N704" s="16"/>
      <c r="Q704" s="16"/>
      <c r="R704" s="59" t="str">
        <f t="shared" si="50"/>
        <v/>
      </c>
      <c r="S704" s="19" t="str">
        <f t="shared" si="51"/>
        <v/>
      </c>
      <c r="V704" s="16"/>
      <c r="W704" s="16"/>
      <c r="Z704" s="16"/>
      <c r="AA704" s="59" t="str">
        <f t="shared" si="52"/>
        <v/>
      </c>
      <c r="AB704" s="64" t="str">
        <f t="shared" si="53"/>
        <v/>
      </c>
      <c r="AC704" s="19" t="str">
        <f t="shared" si="54"/>
        <v/>
      </c>
    </row>
    <row r="705" spans="13:29">
      <c r="M705" s="16"/>
      <c r="N705" s="16"/>
      <c r="Q705" s="16"/>
      <c r="R705" s="59" t="str">
        <f t="shared" si="50"/>
        <v/>
      </c>
      <c r="S705" s="19" t="str">
        <f t="shared" si="51"/>
        <v/>
      </c>
      <c r="V705" s="16"/>
      <c r="W705" s="16"/>
      <c r="Z705" s="16"/>
      <c r="AA705" s="59" t="str">
        <f t="shared" si="52"/>
        <v/>
      </c>
      <c r="AB705" s="64" t="str">
        <f t="shared" si="53"/>
        <v/>
      </c>
      <c r="AC705" s="19" t="str">
        <f t="shared" si="54"/>
        <v/>
      </c>
    </row>
    <row r="706" spans="13:29">
      <c r="M706" s="16"/>
      <c r="N706" s="16"/>
      <c r="Q706" s="16"/>
      <c r="R706" s="59" t="str">
        <f t="shared" si="50"/>
        <v/>
      </c>
      <c r="S706" s="19" t="str">
        <f t="shared" si="51"/>
        <v/>
      </c>
      <c r="V706" s="16"/>
      <c r="W706" s="16"/>
      <c r="Z706" s="16"/>
      <c r="AA706" s="59" t="str">
        <f t="shared" si="52"/>
        <v/>
      </c>
      <c r="AB706" s="64" t="str">
        <f t="shared" si="53"/>
        <v/>
      </c>
      <c r="AC706" s="19" t="str">
        <f t="shared" si="54"/>
        <v/>
      </c>
    </row>
    <row r="707" spans="13:29">
      <c r="M707" s="16"/>
      <c r="N707" s="16"/>
      <c r="Q707" s="16"/>
      <c r="R707" s="59" t="str">
        <f t="shared" ref="R707:R770" si="55">IF(AND(K707="Accepted",N707=""),"Enter date 1st dose administered",IF(AND(K707="Previously vaccinated at another facility",N707=""),"Enter date 1st dose administered",IF(AND(K707="Refused",L707=""),"Enter reason for refusal",IF(N707&lt;&gt;"","YES",IF(K707="Refused","NO",IF(AND($J707&lt;&gt;"",K707=""),"Enter Vaccination Status",IF(K707="Unknown","Unknown","")))))))</f>
        <v/>
      </c>
      <c r="S707" s="19" t="str">
        <f t="shared" ref="S707:S770" si="56">IF(N707="","",IF(J707="Pfizer-BioNTech",N707+21,IF(J707="Moderna",N707+28,IF(J707="Janssen/Johnson &amp; Johnson","N/A",""))))</f>
        <v/>
      </c>
      <c r="V707" s="16"/>
      <c r="W707" s="16"/>
      <c r="Z707" s="16"/>
      <c r="AA707" s="59" t="str">
        <f t="shared" ref="AA707:AA770" si="57">IF($J707="Janssen/Johnson &amp; Johnson","N/A",IF(AND(T707="Accepted",W707=""),"Enter date 2nd dose administered",IF(AND(T707="Previously vaccinated at another facility",W707=""),"Enter date 2nd dose administered",IF(R707="NO","NO",IF(AND(T707="Refused",U707=""),"Enter reason for refusal",IF(W707&lt;&gt;"","YES",IF(T707="Refused","NO",IF(AND(R707="YES",T707=""),"NO",IF(T707="Unknown","Unknown","")))))))))</f>
        <v/>
      </c>
      <c r="AB707" s="64" t="str">
        <f t="shared" ref="AB707:AB770" si="58">IF(OR(Z707="YES",Q707="YES"),"YES",IF(AC707="","","NO"))</f>
        <v/>
      </c>
      <c r="AC707" s="19" t="str">
        <f t="shared" ref="AC707:AC770" si="59">IF(OR(AA707="YES",AA707="Enter date 2nd dose administered"),"YES",IF(AND(J707="Janssen/Johnson &amp; Johnson",R707="YES"),"YES",IF(OR(L707="Medical Contraindication",U707="Medical Contraindication"),"Medical Contraindication",IF(AND(R707="YES",T707=""),"NEEDS 2ND DOSE",IF(AND(R707="Enter date 1st dose administered",T707=""),"NEEDS 2ND DOSE",IF(AND(R707="YES",U707="Offered and Declined"),"Refused 2nd Dose",IF(OR(R707="NO",R707="Enter reason for refusal"),"NO",IF(OR(R707="Unknown",AA707="Unknown"),"Unknown",""))))))))</f>
        <v/>
      </c>
    </row>
    <row r="708" spans="13:29">
      <c r="M708" s="16"/>
      <c r="N708" s="16"/>
      <c r="Q708" s="16"/>
      <c r="R708" s="59" t="str">
        <f t="shared" si="55"/>
        <v/>
      </c>
      <c r="S708" s="19" t="str">
        <f t="shared" si="56"/>
        <v/>
      </c>
      <c r="V708" s="16"/>
      <c r="W708" s="16"/>
      <c r="Z708" s="16"/>
      <c r="AA708" s="59" t="str">
        <f t="shared" si="57"/>
        <v/>
      </c>
      <c r="AB708" s="64" t="str">
        <f t="shared" si="58"/>
        <v/>
      </c>
      <c r="AC708" s="19" t="str">
        <f t="shared" si="59"/>
        <v/>
      </c>
    </row>
    <row r="709" spans="13:29">
      <c r="M709" s="16"/>
      <c r="N709" s="16"/>
      <c r="Q709" s="16"/>
      <c r="R709" s="59" t="str">
        <f t="shared" si="55"/>
        <v/>
      </c>
      <c r="S709" s="19" t="str">
        <f t="shared" si="56"/>
        <v/>
      </c>
      <c r="V709" s="16"/>
      <c r="W709" s="16"/>
      <c r="Z709" s="16"/>
      <c r="AA709" s="59" t="str">
        <f t="shared" si="57"/>
        <v/>
      </c>
      <c r="AB709" s="64" t="str">
        <f t="shared" si="58"/>
        <v/>
      </c>
      <c r="AC709" s="19" t="str">
        <f t="shared" si="59"/>
        <v/>
      </c>
    </row>
    <row r="710" spans="13:29">
      <c r="M710" s="16"/>
      <c r="N710" s="16"/>
      <c r="Q710" s="16"/>
      <c r="R710" s="59" t="str">
        <f t="shared" si="55"/>
        <v/>
      </c>
      <c r="S710" s="19" t="str">
        <f t="shared" si="56"/>
        <v/>
      </c>
      <c r="V710" s="16"/>
      <c r="W710" s="16"/>
      <c r="Z710" s="16"/>
      <c r="AA710" s="59" t="str">
        <f t="shared" si="57"/>
        <v/>
      </c>
      <c r="AB710" s="64" t="str">
        <f t="shared" si="58"/>
        <v/>
      </c>
      <c r="AC710" s="19" t="str">
        <f t="shared" si="59"/>
        <v/>
      </c>
    </row>
    <row r="711" spans="13:29">
      <c r="M711" s="16"/>
      <c r="N711" s="16"/>
      <c r="Q711" s="16"/>
      <c r="R711" s="59" t="str">
        <f t="shared" si="55"/>
        <v/>
      </c>
      <c r="S711" s="19" t="str">
        <f t="shared" si="56"/>
        <v/>
      </c>
      <c r="V711" s="16"/>
      <c r="W711" s="16"/>
      <c r="Z711" s="16"/>
      <c r="AA711" s="59" t="str">
        <f t="shared" si="57"/>
        <v/>
      </c>
      <c r="AB711" s="64" t="str">
        <f t="shared" si="58"/>
        <v/>
      </c>
      <c r="AC711" s="19" t="str">
        <f t="shared" si="59"/>
        <v/>
      </c>
    </row>
    <row r="712" spans="13:29">
      <c r="M712" s="16"/>
      <c r="N712" s="16"/>
      <c r="Q712" s="16"/>
      <c r="R712" s="59" t="str">
        <f t="shared" si="55"/>
        <v/>
      </c>
      <c r="S712" s="19" t="str">
        <f t="shared" si="56"/>
        <v/>
      </c>
      <c r="V712" s="16"/>
      <c r="W712" s="16"/>
      <c r="Z712" s="16"/>
      <c r="AA712" s="59" t="str">
        <f t="shared" si="57"/>
        <v/>
      </c>
      <c r="AB712" s="64" t="str">
        <f t="shared" si="58"/>
        <v/>
      </c>
      <c r="AC712" s="19" t="str">
        <f t="shared" si="59"/>
        <v/>
      </c>
    </row>
    <row r="713" spans="13:29">
      <c r="M713" s="16"/>
      <c r="N713" s="16"/>
      <c r="Q713" s="16"/>
      <c r="R713" s="59" t="str">
        <f t="shared" si="55"/>
        <v/>
      </c>
      <c r="S713" s="19" t="str">
        <f t="shared" si="56"/>
        <v/>
      </c>
      <c r="V713" s="16"/>
      <c r="W713" s="16"/>
      <c r="Z713" s="16"/>
      <c r="AA713" s="59" t="str">
        <f t="shared" si="57"/>
        <v/>
      </c>
      <c r="AB713" s="64" t="str">
        <f t="shared" si="58"/>
        <v/>
      </c>
      <c r="AC713" s="19" t="str">
        <f t="shared" si="59"/>
        <v/>
      </c>
    </row>
    <row r="714" spans="13:29">
      <c r="M714" s="16"/>
      <c r="N714" s="16"/>
      <c r="Q714" s="16"/>
      <c r="R714" s="59" t="str">
        <f t="shared" si="55"/>
        <v/>
      </c>
      <c r="S714" s="19" t="str">
        <f t="shared" si="56"/>
        <v/>
      </c>
      <c r="V714" s="16"/>
      <c r="W714" s="16"/>
      <c r="Z714" s="16"/>
      <c r="AA714" s="59" t="str">
        <f t="shared" si="57"/>
        <v/>
      </c>
      <c r="AB714" s="64" t="str">
        <f t="shared" si="58"/>
        <v/>
      </c>
      <c r="AC714" s="19" t="str">
        <f t="shared" si="59"/>
        <v/>
      </c>
    </row>
    <row r="715" spans="13:29">
      <c r="M715" s="16"/>
      <c r="N715" s="16"/>
      <c r="Q715" s="16"/>
      <c r="R715" s="59" t="str">
        <f t="shared" si="55"/>
        <v/>
      </c>
      <c r="S715" s="19" t="str">
        <f t="shared" si="56"/>
        <v/>
      </c>
      <c r="V715" s="16"/>
      <c r="W715" s="16"/>
      <c r="Z715" s="16"/>
      <c r="AA715" s="59" t="str">
        <f t="shared" si="57"/>
        <v/>
      </c>
      <c r="AB715" s="64" t="str">
        <f t="shared" si="58"/>
        <v/>
      </c>
      <c r="AC715" s="19" t="str">
        <f t="shared" si="59"/>
        <v/>
      </c>
    </row>
    <row r="716" spans="13:29">
      <c r="M716" s="16"/>
      <c r="N716" s="16"/>
      <c r="Q716" s="16"/>
      <c r="R716" s="59" t="str">
        <f t="shared" si="55"/>
        <v/>
      </c>
      <c r="S716" s="19" t="str">
        <f t="shared" si="56"/>
        <v/>
      </c>
      <c r="V716" s="16"/>
      <c r="W716" s="16"/>
      <c r="Z716" s="16"/>
      <c r="AA716" s="59" t="str">
        <f t="shared" si="57"/>
        <v/>
      </c>
      <c r="AB716" s="64" t="str">
        <f t="shared" si="58"/>
        <v/>
      </c>
      <c r="AC716" s="19" t="str">
        <f t="shared" si="59"/>
        <v/>
      </c>
    </row>
    <row r="717" spans="13:29">
      <c r="M717" s="16"/>
      <c r="N717" s="16"/>
      <c r="Q717" s="16"/>
      <c r="R717" s="59" t="str">
        <f t="shared" si="55"/>
        <v/>
      </c>
      <c r="S717" s="19" t="str">
        <f t="shared" si="56"/>
        <v/>
      </c>
      <c r="V717" s="16"/>
      <c r="W717" s="16"/>
      <c r="Z717" s="16"/>
      <c r="AA717" s="59" t="str">
        <f t="shared" si="57"/>
        <v/>
      </c>
      <c r="AB717" s="64" t="str">
        <f t="shared" si="58"/>
        <v/>
      </c>
      <c r="AC717" s="19" t="str">
        <f t="shared" si="59"/>
        <v/>
      </c>
    </row>
    <row r="718" spans="13:29">
      <c r="M718" s="16"/>
      <c r="N718" s="16"/>
      <c r="Q718" s="16"/>
      <c r="R718" s="59" t="str">
        <f t="shared" si="55"/>
        <v/>
      </c>
      <c r="S718" s="19" t="str">
        <f t="shared" si="56"/>
        <v/>
      </c>
      <c r="V718" s="16"/>
      <c r="W718" s="16"/>
      <c r="Z718" s="16"/>
      <c r="AA718" s="59" t="str">
        <f t="shared" si="57"/>
        <v/>
      </c>
      <c r="AB718" s="64" t="str">
        <f t="shared" si="58"/>
        <v/>
      </c>
      <c r="AC718" s="19" t="str">
        <f t="shared" si="59"/>
        <v/>
      </c>
    </row>
    <row r="719" spans="13:29">
      <c r="M719" s="16"/>
      <c r="N719" s="16"/>
      <c r="Q719" s="16"/>
      <c r="R719" s="59" t="str">
        <f t="shared" si="55"/>
        <v/>
      </c>
      <c r="S719" s="19" t="str">
        <f t="shared" si="56"/>
        <v/>
      </c>
      <c r="V719" s="16"/>
      <c r="W719" s="16"/>
      <c r="Z719" s="16"/>
      <c r="AA719" s="59" t="str">
        <f t="shared" si="57"/>
        <v/>
      </c>
      <c r="AB719" s="64" t="str">
        <f t="shared" si="58"/>
        <v/>
      </c>
      <c r="AC719" s="19" t="str">
        <f t="shared" si="59"/>
        <v/>
      </c>
    </row>
    <row r="720" spans="13:29">
      <c r="M720" s="16"/>
      <c r="N720" s="16"/>
      <c r="Q720" s="16"/>
      <c r="R720" s="59" t="str">
        <f t="shared" si="55"/>
        <v/>
      </c>
      <c r="S720" s="19" t="str">
        <f t="shared" si="56"/>
        <v/>
      </c>
      <c r="V720" s="16"/>
      <c r="W720" s="16"/>
      <c r="Z720" s="16"/>
      <c r="AA720" s="59" t="str">
        <f t="shared" si="57"/>
        <v/>
      </c>
      <c r="AB720" s="64" t="str">
        <f t="shared" si="58"/>
        <v/>
      </c>
      <c r="AC720" s="19" t="str">
        <f t="shared" si="59"/>
        <v/>
      </c>
    </row>
    <row r="721" spans="13:29">
      <c r="M721" s="16"/>
      <c r="N721" s="16"/>
      <c r="Q721" s="16"/>
      <c r="R721" s="59" t="str">
        <f t="shared" si="55"/>
        <v/>
      </c>
      <c r="S721" s="19" t="str">
        <f t="shared" si="56"/>
        <v/>
      </c>
      <c r="V721" s="16"/>
      <c r="W721" s="16"/>
      <c r="Z721" s="16"/>
      <c r="AA721" s="59" t="str">
        <f t="shared" si="57"/>
        <v/>
      </c>
      <c r="AB721" s="64" t="str">
        <f t="shared" si="58"/>
        <v/>
      </c>
      <c r="AC721" s="19" t="str">
        <f t="shared" si="59"/>
        <v/>
      </c>
    </row>
    <row r="722" spans="13:29">
      <c r="M722" s="16"/>
      <c r="N722" s="16"/>
      <c r="Q722" s="16"/>
      <c r="R722" s="59" t="str">
        <f t="shared" si="55"/>
        <v/>
      </c>
      <c r="S722" s="19" t="str">
        <f t="shared" si="56"/>
        <v/>
      </c>
      <c r="V722" s="16"/>
      <c r="W722" s="16"/>
      <c r="Z722" s="16"/>
      <c r="AA722" s="59" t="str">
        <f t="shared" si="57"/>
        <v/>
      </c>
      <c r="AB722" s="64" t="str">
        <f t="shared" si="58"/>
        <v/>
      </c>
      <c r="AC722" s="19" t="str">
        <f t="shared" si="59"/>
        <v/>
      </c>
    </row>
    <row r="723" spans="13:29">
      <c r="M723" s="16"/>
      <c r="N723" s="16"/>
      <c r="Q723" s="16"/>
      <c r="R723" s="59" t="str">
        <f t="shared" si="55"/>
        <v/>
      </c>
      <c r="S723" s="19" t="str">
        <f t="shared" si="56"/>
        <v/>
      </c>
      <c r="V723" s="16"/>
      <c r="W723" s="16"/>
      <c r="Z723" s="16"/>
      <c r="AA723" s="59" t="str">
        <f t="shared" si="57"/>
        <v/>
      </c>
      <c r="AB723" s="64" t="str">
        <f t="shared" si="58"/>
        <v/>
      </c>
      <c r="AC723" s="19" t="str">
        <f t="shared" si="59"/>
        <v/>
      </c>
    </row>
    <row r="724" spans="13:29">
      <c r="M724" s="16"/>
      <c r="N724" s="16"/>
      <c r="Q724" s="16"/>
      <c r="R724" s="59" t="str">
        <f t="shared" si="55"/>
        <v/>
      </c>
      <c r="S724" s="19" t="str">
        <f t="shared" si="56"/>
        <v/>
      </c>
      <c r="V724" s="16"/>
      <c r="W724" s="16"/>
      <c r="Z724" s="16"/>
      <c r="AA724" s="59" t="str">
        <f t="shared" si="57"/>
        <v/>
      </c>
      <c r="AB724" s="64" t="str">
        <f t="shared" si="58"/>
        <v/>
      </c>
      <c r="AC724" s="19" t="str">
        <f t="shared" si="59"/>
        <v/>
      </c>
    </row>
    <row r="725" spans="13:29">
      <c r="M725" s="16"/>
      <c r="N725" s="16"/>
      <c r="Q725" s="16"/>
      <c r="R725" s="59" t="str">
        <f t="shared" si="55"/>
        <v/>
      </c>
      <c r="S725" s="19" t="str">
        <f t="shared" si="56"/>
        <v/>
      </c>
      <c r="V725" s="16"/>
      <c r="W725" s="16"/>
      <c r="Z725" s="16"/>
      <c r="AA725" s="59" t="str">
        <f t="shared" si="57"/>
        <v/>
      </c>
      <c r="AB725" s="64" t="str">
        <f t="shared" si="58"/>
        <v/>
      </c>
      <c r="AC725" s="19" t="str">
        <f t="shared" si="59"/>
        <v/>
      </c>
    </row>
    <row r="726" spans="13:29">
      <c r="M726" s="16"/>
      <c r="N726" s="16"/>
      <c r="Q726" s="16"/>
      <c r="R726" s="59" t="str">
        <f t="shared" si="55"/>
        <v/>
      </c>
      <c r="S726" s="19" t="str">
        <f t="shared" si="56"/>
        <v/>
      </c>
      <c r="V726" s="16"/>
      <c r="W726" s="16"/>
      <c r="Z726" s="16"/>
      <c r="AA726" s="59" t="str">
        <f t="shared" si="57"/>
        <v/>
      </c>
      <c r="AB726" s="64" t="str">
        <f t="shared" si="58"/>
        <v/>
      </c>
      <c r="AC726" s="19" t="str">
        <f t="shared" si="59"/>
        <v/>
      </c>
    </row>
    <row r="727" spans="13:29">
      <c r="M727" s="16"/>
      <c r="N727" s="16"/>
      <c r="Q727" s="16"/>
      <c r="R727" s="59" t="str">
        <f t="shared" si="55"/>
        <v/>
      </c>
      <c r="S727" s="19" t="str">
        <f t="shared" si="56"/>
        <v/>
      </c>
      <c r="V727" s="16"/>
      <c r="W727" s="16"/>
      <c r="Z727" s="16"/>
      <c r="AA727" s="59" t="str">
        <f t="shared" si="57"/>
        <v/>
      </c>
      <c r="AB727" s="64" t="str">
        <f t="shared" si="58"/>
        <v/>
      </c>
      <c r="AC727" s="19" t="str">
        <f t="shared" si="59"/>
        <v/>
      </c>
    </row>
    <row r="728" spans="13:29">
      <c r="M728" s="16"/>
      <c r="N728" s="16"/>
      <c r="Q728" s="16"/>
      <c r="R728" s="59" t="str">
        <f t="shared" si="55"/>
        <v/>
      </c>
      <c r="S728" s="19" t="str">
        <f t="shared" si="56"/>
        <v/>
      </c>
      <c r="V728" s="16"/>
      <c r="W728" s="16"/>
      <c r="Z728" s="16"/>
      <c r="AA728" s="59" t="str">
        <f t="shared" si="57"/>
        <v/>
      </c>
      <c r="AB728" s="64" t="str">
        <f t="shared" si="58"/>
        <v/>
      </c>
      <c r="AC728" s="19" t="str">
        <f t="shared" si="59"/>
        <v/>
      </c>
    </row>
    <row r="729" spans="13:29">
      <c r="M729" s="16"/>
      <c r="N729" s="16"/>
      <c r="Q729" s="16"/>
      <c r="R729" s="59" t="str">
        <f t="shared" si="55"/>
        <v/>
      </c>
      <c r="S729" s="19" t="str">
        <f t="shared" si="56"/>
        <v/>
      </c>
      <c r="V729" s="16"/>
      <c r="W729" s="16"/>
      <c r="Z729" s="16"/>
      <c r="AA729" s="59" t="str">
        <f t="shared" si="57"/>
        <v/>
      </c>
      <c r="AB729" s="64" t="str">
        <f t="shared" si="58"/>
        <v/>
      </c>
      <c r="AC729" s="19" t="str">
        <f t="shared" si="59"/>
        <v/>
      </c>
    </row>
    <row r="730" spans="13:29">
      <c r="M730" s="16"/>
      <c r="N730" s="16"/>
      <c r="Q730" s="16"/>
      <c r="R730" s="59" t="str">
        <f t="shared" si="55"/>
        <v/>
      </c>
      <c r="S730" s="19" t="str">
        <f t="shared" si="56"/>
        <v/>
      </c>
      <c r="V730" s="16"/>
      <c r="W730" s="16"/>
      <c r="Z730" s="16"/>
      <c r="AA730" s="59" t="str">
        <f t="shared" si="57"/>
        <v/>
      </c>
      <c r="AB730" s="64" t="str">
        <f t="shared" si="58"/>
        <v/>
      </c>
      <c r="AC730" s="19" t="str">
        <f t="shared" si="59"/>
        <v/>
      </c>
    </row>
    <row r="731" spans="13:29">
      <c r="M731" s="16"/>
      <c r="N731" s="16"/>
      <c r="Q731" s="16"/>
      <c r="R731" s="59" t="str">
        <f t="shared" si="55"/>
        <v/>
      </c>
      <c r="S731" s="19" t="str">
        <f t="shared" si="56"/>
        <v/>
      </c>
      <c r="V731" s="16"/>
      <c r="W731" s="16"/>
      <c r="Z731" s="16"/>
      <c r="AA731" s="59" t="str">
        <f t="shared" si="57"/>
        <v/>
      </c>
      <c r="AB731" s="64" t="str">
        <f t="shared" si="58"/>
        <v/>
      </c>
      <c r="AC731" s="19" t="str">
        <f t="shared" si="59"/>
        <v/>
      </c>
    </row>
    <row r="732" spans="13:29">
      <c r="M732" s="16"/>
      <c r="N732" s="16"/>
      <c r="Q732" s="16"/>
      <c r="R732" s="59" t="str">
        <f t="shared" si="55"/>
        <v/>
      </c>
      <c r="S732" s="19" t="str">
        <f t="shared" si="56"/>
        <v/>
      </c>
      <c r="V732" s="16"/>
      <c r="W732" s="16"/>
      <c r="Z732" s="16"/>
      <c r="AA732" s="59" t="str">
        <f t="shared" si="57"/>
        <v/>
      </c>
      <c r="AB732" s="64" t="str">
        <f t="shared" si="58"/>
        <v/>
      </c>
      <c r="AC732" s="19" t="str">
        <f t="shared" si="59"/>
        <v/>
      </c>
    </row>
    <row r="733" spans="13:29">
      <c r="M733" s="16"/>
      <c r="N733" s="16"/>
      <c r="Q733" s="16"/>
      <c r="R733" s="59" t="str">
        <f t="shared" si="55"/>
        <v/>
      </c>
      <c r="S733" s="19" t="str">
        <f t="shared" si="56"/>
        <v/>
      </c>
      <c r="V733" s="16"/>
      <c r="W733" s="16"/>
      <c r="Z733" s="16"/>
      <c r="AA733" s="59" t="str">
        <f t="shared" si="57"/>
        <v/>
      </c>
      <c r="AB733" s="64" t="str">
        <f t="shared" si="58"/>
        <v/>
      </c>
      <c r="AC733" s="19" t="str">
        <f t="shared" si="59"/>
        <v/>
      </c>
    </row>
    <row r="734" spans="13:29">
      <c r="M734" s="16"/>
      <c r="N734" s="16"/>
      <c r="Q734" s="16"/>
      <c r="R734" s="59" t="str">
        <f t="shared" si="55"/>
        <v/>
      </c>
      <c r="S734" s="19" t="str">
        <f t="shared" si="56"/>
        <v/>
      </c>
      <c r="V734" s="16"/>
      <c r="W734" s="16"/>
      <c r="Z734" s="16"/>
      <c r="AA734" s="59" t="str">
        <f t="shared" si="57"/>
        <v/>
      </c>
      <c r="AB734" s="64" t="str">
        <f t="shared" si="58"/>
        <v/>
      </c>
      <c r="AC734" s="19" t="str">
        <f t="shared" si="59"/>
        <v/>
      </c>
    </row>
    <row r="735" spans="13:29">
      <c r="M735" s="16"/>
      <c r="N735" s="16"/>
      <c r="Q735" s="16"/>
      <c r="R735" s="59" t="str">
        <f t="shared" si="55"/>
        <v/>
      </c>
      <c r="S735" s="19" t="str">
        <f t="shared" si="56"/>
        <v/>
      </c>
      <c r="V735" s="16"/>
      <c r="W735" s="16"/>
      <c r="Z735" s="16"/>
      <c r="AA735" s="59" t="str">
        <f t="shared" si="57"/>
        <v/>
      </c>
      <c r="AB735" s="64" t="str">
        <f t="shared" si="58"/>
        <v/>
      </c>
      <c r="AC735" s="19" t="str">
        <f t="shared" si="59"/>
        <v/>
      </c>
    </row>
    <row r="736" spans="13:29">
      <c r="M736" s="16"/>
      <c r="N736" s="16"/>
      <c r="Q736" s="16"/>
      <c r="R736" s="59" t="str">
        <f t="shared" si="55"/>
        <v/>
      </c>
      <c r="S736" s="19" t="str">
        <f t="shared" si="56"/>
        <v/>
      </c>
      <c r="V736" s="16"/>
      <c r="W736" s="16"/>
      <c r="Z736" s="16"/>
      <c r="AA736" s="59" t="str">
        <f t="shared" si="57"/>
        <v/>
      </c>
      <c r="AB736" s="64" t="str">
        <f t="shared" si="58"/>
        <v/>
      </c>
      <c r="AC736" s="19" t="str">
        <f t="shared" si="59"/>
        <v/>
      </c>
    </row>
    <row r="737" spans="13:29">
      <c r="M737" s="16"/>
      <c r="N737" s="16"/>
      <c r="Q737" s="16"/>
      <c r="R737" s="59" t="str">
        <f t="shared" si="55"/>
        <v/>
      </c>
      <c r="S737" s="19" t="str">
        <f t="shared" si="56"/>
        <v/>
      </c>
      <c r="V737" s="16"/>
      <c r="W737" s="16"/>
      <c r="Z737" s="16"/>
      <c r="AA737" s="59" t="str">
        <f t="shared" si="57"/>
        <v/>
      </c>
      <c r="AB737" s="64" t="str">
        <f t="shared" si="58"/>
        <v/>
      </c>
      <c r="AC737" s="19" t="str">
        <f t="shared" si="59"/>
        <v/>
      </c>
    </row>
    <row r="738" spans="13:29">
      <c r="M738" s="16"/>
      <c r="N738" s="16"/>
      <c r="Q738" s="16"/>
      <c r="R738" s="59" t="str">
        <f t="shared" si="55"/>
        <v/>
      </c>
      <c r="S738" s="19" t="str">
        <f t="shared" si="56"/>
        <v/>
      </c>
      <c r="V738" s="16"/>
      <c r="W738" s="16"/>
      <c r="Z738" s="16"/>
      <c r="AA738" s="59" t="str">
        <f t="shared" si="57"/>
        <v/>
      </c>
      <c r="AB738" s="64" t="str">
        <f t="shared" si="58"/>
        <v/>
      </c>
      <c r="AC738" s="19" t="str">
        <f t="shared" si="59"/>
        <v/>
      </c>
    </row>
    <row r="739" spans="13:29">
      <c r="M739" s="16"/>
      <c r="N739" s="16"/>
      <c r="Q739" s="16"/>
      <c r="R739" s="59" t="str">
        <f t="shared" si="55"/>
        <v/>
      </c>
      <c r="S739" s="19" t="str">
        <f t="shared" si="56"/>
        <v/>
      </c>
      <c r="V739" s="16"/>
      <c r="W739" s="16"/>
      <c r="Z739" s="16"/>
      <c r="AA739" s="59" t="str">
        <f t="shared" si="57"/>
        <v/>
      </c>
      <c r="AB739" s="64" t="str">
        <f t="shared" si="58"/>
        <v/>
      </c>
      <c r="AC739" s="19" t="str">
        <f t="shared" si="59"/>
        <v/>
      </c>
    </row>
    <row r="740" spans="13:29">
      <c r="M740" s="16"/>
      <c r="N740" s="16"/>
      <c r="Q740" s="16"/>
      <c r="R740" s="59" t="str">
        <f t="shared" si="55"/>
        <v/>
      </c>
      <c r="S740" s="19" t="str">
        <f t="shared" si="56"/>
        <v/>
      </c>
      <c r="V740" s="16"/>
      <c r="W740" s="16"/>
      <c r="Z740" s="16"/>
      <c r="AA740" s="59" t="str">
        <f t="shared" si="57"/>
        <v/>
      </c>
      <c r="AB740" s="64" t="str">
        <f t="shared" si="58"/>
        <v/>
      </c>
      <c r="AC740" s="19" t="str">
        <f t="shared" si="59"/>
        <v/>
      </c>
    </row>
    <row r="741" spans="13:29">
      <c r="M741" s="16"/>
      <c r="N741" s="16"/>
      <c r="Q741" s="16"/>
      <c r="R741" s="59" t="str">
        <f t="shared" si="55"/>
        <v/>
      </c>
      <c r="S741" s="19" t="str">
        <f t="shared" si="56"/>
        <v/>
      </c>
      <c r="V741" s="16"/>
      <c r="W741" s="16"/>
      <c r="Z741" s="16"/>
      <c r="AA741" s="59" t="str">
        <f t="shared" si="57"/>
        <v/>
      </c>
      <c r="AB741" s="64" t="str">
        <f t="shared" si="58"/>
        <v/>
      </c>
      <c r="AC741" s="19" t="str">
        <f t="shared" si="59"/>
        <v/>
      </c>
    </row>
    <row r="742" spans="13:29">
      <c r="M742" s="16"/>
      <c r="N742" s="16"/>
      <c r="Q742" s="16"/>
      <c r="R742" s="59" t="str">
        <f t="shared" si="55"/>
        <v/>
      </c>
      <c r="S742" s="19" t="str">
        <f t="shared" si="56"/>
        <v/>
      </c>
      <c r="V742" s="16"/>
      <c r="W742" s="16"/>
      <c r="Z742" s="16"/>
      <c r="AA742" s="59" t="str">
        <f t="shared" si="57"/>
        <v/>
      </c>
      <c r="AB742" s="64" t="str">
        <f t="shared" si="58"/>
        <v/>
      </c>
      <c r="AC742" s="19" t="str">
        <f t="shared" si="59"/>
        <v/>
      </c>
    </row>
    <row r="743" spans="13:29">
      <c r="M743" s="16"/>
      <c r="N743" s="16"/>
      <c r="Q743" s="16"/>
      <c r="R743" s="59" t="str">
        <f t="shared" si="55"/>
        <v/>
      </c>
      <c r="S743" s="19" t="str">
        <f t="shared" si="56"/>
        <v/>
      </c>
      <c r="V743" s="16"/>
      <c r="W743" s="16"/>
      <c r="Z743" s="16"/>
      <c r="AA743" s="59" t="str">
        <f t="shared" si="57"/>
        <v/>
      </c>
      <c r="AB743" s="64" t="str">
        <f t="shared" si="58"/>
        <v/>
      </c>
      <c r="AC743" s="19" t="str">
        <f t="shared" si="59"/>
        <v/>
      </c>
    </row>
    <row r="744" spans="13:29">
      <c r="M744" s="16"/>
      <c r="N744" s="16"/>
      <c r="Q744" s="16"/>
      <c r="R744" s="59" t="str">
        <f t="shared" si="55"/>
        <v/>
      </c>
      <c r="S744" s="19" t="str">
        <f t="shared" si="56"/>
        <v/>
      </c>
      <c r="V744" s="16"/>
      <c r="W744" s="16"/>
      <c r="Z744" s="16"/>
      <c r="AA744" s="59" t="str">
        <f t="shared" si="57"/>
        <v/>
      </c>
      <c r="AB744" s="64" t="str">
        <f t="shared" si="58"/>
        <v/>
      </c>
      <c r="AC744" s="19" t="str">
        <f t="shared" si="59"/>
        <v/>
      </c>
    </row>
    <row r="745" spans="13:29">
      <c r="M745" s="16"/>
      <c r="N745" s="16"/>
      <c r="Q745" s="16"/>
      <c r="R745" s="59" t="str">
        <f t="shared" si="55"/>
        <v/>
      </c>
      <c r="S745" s="19" t="str">
        <f t="shared" si="56"/>
        <v/>
      </c>
      <c r="V745" s="16"/>
      <c r="W745" s="16"/>
      <c r="Z745" s="16"/>
      <c r="AA745" s="59" t="str">
        <f t="shared" si="57"/>
        <v/>
      </c>
      <c r="AB745" s="64" t="str">
        <f t="shared" si="58"/>
        <v/>
      </c>
      <c r="AC745" s="19" t="str">
        <f t="shared" si="59"/>
        <v/>
      </c>
    </row>
    <row r="746" spans="13:29">
      <c r="M746" s="16"/>
      <c r="N746" s="16"/>
      <c r="Q746" s="16"/>
      <c r="R746" s="59" t="str">
        <f t="shared" si="55"/>
        <v/>
      </c>
      <c r="S746" s="19" t="str">
        <f t="shared" si="56"/>
        <v/>
      </c>
      <c r="V746" s="16"/>
      <c r="W746" s="16"/>
      <c r="Z746" s="16"/>
      <c r="AA746" s="59" t="str">
        <f t="shared" si="57"/>
        <v/>
      </c>
      <c r="AB746" s="64" t="str">
        <f t="shared" si="58"/>
        <v/>
      </c>
      <c r="AC746" s="19" t="str">
        <f t="shared" si="59"/>
        <v/>
      </c>
    </row>
    <row r="747" spans="13:29">
      <c r="M747" s="16"/>
      <c r="N747" s="16"/>
      <c r="Q747" s="16"/>
      <c r="R747" s="59" t="str">
        <f t="shared" si="55"/>
        <v/>
      </c>
      <c r="S747" s="19" t="str">
        <f t="shared" si="56"/>
        <v/>
      </c>
      <c r="V747" s="16"/>
      <c r="W747" s="16"/>
      <c r="Z747" s="16"/>
      <c r="AA747" s="59" t="str">
        <f t="shared" si="57"/>
        <v/>
      </c>
      <c r="AB747" s="64" t="str">
        <f t="shared" si="58"/>
        <v/>
      </c>
      <c r="AC747" s="19" t="str">
        <f t="shared" si="59"/>
        <v/>
      </c>
    </row>
    <row r="748" spans="13:29">
      <c r="M748" s="16"/>
      <c r="N748" s="16"/>
      <c r="Q748" s="16"/>
      <c r="R748" s="59" t="str">
        <f t="shared" si="55"/>
        <v/>
      </c>
      <c r="S748" s="19" t="str">
        <f t="shared" si="56"/>
        <v/>
      </c>
      <c r="V748" s="16"/>
      <c r="W748" s="16"/>
      <c r="Z748" s="16"/>
      <c r="AA748" s="59" t="str">
        <f t="shared" si="57"/>
        <v/>
      </c>
      <c r="AB748" s="64" t="str">
        <f t="shared" si="58"/>
        <v/>
      </c>
      <c r="AC748" s="19" t="str">
        <f t="shared" si="59"/>
        <v/>
      </c>
    </row>
    <row r="749" spans="13:29">
      <c r="M749" s="16"/>
      <c r="N749" s="16"/>
      <c r="Q749" s="16"/>
      <c r="R749" s="59" t="str">
        <f t="shared" si="55"/>
        <v/>
      </c>
      <c r="S749" s="19" t="str">
        <f t="shared" si="56"/>
        <v/>
      </c>
      <c r="V749" s="16"/>
      <c r="W749" s="16"/>
      <c r="Z749" s="16"/>
      <c r="AA749" s="59" t="str">
        <f t="shared" si="57"/>
        <v/>
      </c>
      <c r="AB749" s="64" t="str">
        <f t="shared" si="58"/>
        <v/>
      </c>
      <c r="AC749" s="19" t="str">
        <f t="shared" si="59"/>
        <v/>
      </c>
    </row>
    <row r="750" spans="13:29">
      <c r="M750" s="16"/>
      <c r="N750" s="16"/>
      <c r="Q750" s="16"/>
      <c r="R750" s="59" t="str">
        <f t="shared" si="55"/>
        <v/>
      </c>
      <c r="S750" s="19" t="str">
        <f t="shared" si="56"/>
        <v/>
      </c>
      <c r="V750" s="16"/>
      <c r="W750" s="16"/>
      <c r="Z750" s="16"/>
      <c r="AA750" s="59" t="str">
        <f t="shared" si="57"/>
        <v/>
      </c>
      <c r="AB750" s="64" t="str">
        <f t="shared" si="58"/>
        <v/>
      </c>
      <c r="AC750" s="19" t="str">
        <f t="shared" si="59"/>
        <v/>
      </c>
    </row>
    <row r="751" spans="13:29">
      <c r="M751" s="16"/>
      <c r="N751" s="16"/>
      <c r="Q751" s="16"/>
      <c r="R751" s="59" t="str">
        <f t="shared" si="55"/>
        <v/>
      </c>
      <c r="S751" s="19" t="str">
        <f t="shared" si="56"/>
        <v/>
      </c>
      <c r="V751" s="16"/>
      <c r="W751" s="16"/>
      <c r="Z751" s="16"/>
      <c r="AA751" s="59" t="str">
        <f t="shared" si="57"/>
        <v/>
      </c>
      <c r="AB751" s="64" t="str">
        <f t="shared" si="58"/>
        <v/>
      </c>
      <c r="AC751" s="19" t="str">
        <f t="shared" si="59"/>
        <v/>
      </c>
    </row>
    <row r="752" spans="13:29">
      <c r="M752" s="16"/>
      <c r="N752" s="16"/>
      <c r="Q752" s="16"/>
      <c r="R752" s="59" t="str">
        <f t="shared" si="55"/>
        <v/>
      </c>
      <c r="S752" s="19" t="str">
        <f t="shared" si="56"/>
        <v/>
      </c>
      <c r="V752" s="16"/>
      <c r="W752" s="16"/>
      <c r="Z752" s="16"/>
      <c r="AA752" s="59" t="str">
        <f t="shared" si="57"/>
        <v/>
      </c>
      <c r="AB752" s="64" t="str">
        <f t="shared" si="58"/>
        <v/>
      </c>
      <c r="AC752" s="19" t="str">
        <f t="shared" si="59"/>
        <v/>
      </c>
    </row>
    <row r="753" spans="13:29">
      <c r="M753" s="16"/>
      <c r="N753" s="16"/>
      <c r="Q753" s="16"/>
      <c r="R753" s="59" t="str">
        <f t="shared" si="55"/>
        <v/>
      </c>
      <c r="S753" s="19" t="str">
        <f t="shared" si="56"/>
        <v/>
      </c>
      <c r="V753" s="16"/>
      <c r="W753" s="16"/>
      <c r="Z753" s="16"/>
      <c r="AA753" s="59" t="str">
        <f t="shared" si="57"/>
        <v/>
      </c>
      <c r="AB753" s="64" t="str">
        <f t="shared" si="58"/>
        <v/>
      </c>
      <c r="AC753" s="19" t="str">
        <f t="shared" si="59"/>
        <v/>
      </c>
    </row>
    <row r="754" spans="13:29">
      <c r="M754" s="16"/>
      <c r="N754" s="16"/>
      <c r="Q754" s="16"/>
      <c r="R754" s="59" t="str">
        <f t="shared" si="55"/>
        <v/>
      </c>
      <c r="S754" s="19" t="str">
        <f t="shared" si="56"/>
        <v/>
      </c>
      <c r="V754" s="16"/>
      <c r="W754" s="16"/>
      <c r="Z754" s="16"/>
      <c r="AA754" s="59" t="str">
        <f t="shared" si="57"/>
        <v/>
      </c>
      <c r="AB754" s="64" t="str">
        <f t="shared" si="58"/>
        <v/>
      </c>
      <c r="AC754" s="19" t="str">
        <f t="shared" si="59"/>
        <v/>
      </c>
    </row>
    <row r="755" spans="13:29">
      <c r="M755" s="16"/>
      <c r="N755" s="16"/>
      <c r="Q755" s="16"/>
      <c r="R755" s="59" t="str">
        <f t="shared" si="55"/>
        <v/>
      </c>
      <c r="S755" s="19" t="str">
        <f t="shared" si="56"/>
        <v/>
      </c>
      <c r="V755" s="16"/>
      <c r="W755" s="16"/>
      <c r="Z755" s="16"/>
      <c r="AA755" s="59" t="str">
        <f t="shared" si="57"/>
        <v/>
      </c>
      <c r="AB755" s="64" t="str">
        <f t="shared" si="58"/>
        <v/>
      </c>
      <c r="AC755" s="19" t="str">
        <f t="shared" si="59"/>
        <v/>
      </c>
    </row>
    <row r="756" spans="13:29">
      <c r="M756" s="16"/>
      <c r="N756" s="16"/>
      <c r="Q756" s="16"/>
      <c r="R756" s="59" t="str">
        <f t="shared" si="55"/>
        <v/>
      </c>
      <c r="S756" s="19" t="str">
        <f t="shared" si="56"/>
        <v/>
      </c>
      <c r="V756" s="16"/>
      <c r="W756" s="16"/>
      <c r="Z756" s="16"/>
      <c r="AA756" s="59" t="str">
        <f t="shared" si="57"/>
        <v/>
      </c>
      <c r="AB756" s="64" t="str">
        <f t="shared" si="58"/>
        <v/>
      </c>
      <c r="AC756" s="19" t="str">
        <f t="shared" si="59"/>
        <v/>
      </c>
    </row>
    <row r="757" spans="13:29">
      <c r="M757" s="16"/>
      <c r="N757" s="16"/>
      <c r="Q757" s="16"/>
      <c r="R757" s="59" t="str">
        <f t="shared" si="55"/>
        <v/>
      </c>
      <c r="S757" s="19" t="str">
        <f t="shared" si="56"/>
        <v/>
      </c>
      <c r="V757" s="16"/>
      <c r="W757" s="16"/>
      <c r="Z757" s="16"/>
      <c r="AA757" s="59" t="str">
        <f t="shared" si="57"/>
        <v/>
      </c>
      <c r="AB757" s="64" t="str">
        <f t="shared" si="58"/>
        <v/>
      </c>
      <c r="AC757" s="19" t="str">
        <f t="shared" si="59"/>
        <v/>
      </c>
    </row>
    <row r="758" spans="13:29">
      <c r="M758" s="16"/>
      <c r="N758" s="16"/>
      <c r="Q758" s="16"/>
      <c r="R758" s="59" t="str">
        <f t="shared" si="55"/>
        <v/>
      </c>
      <c r="S758" s="19" t="str">
        <f t="shared" si="56"/>
        <v/>
      </c>
      <c r="V758" s="16"/>
      <c r="W758" s="16"/>
      <c r="Z758" s="16"/>
      <c r="AA758" s="59" t="str">
        <f t="shared" si="57"/>
        <v/>
      </c>
      <c r="AB758" s="64" t="str">
        <f t="shared" si="58"/>
        <v/>
      </c>
      <c r="AC758" s="19" t="str">
        <f t="shared" si="59"/>
        <v/>
      </c>
    </row>
    <row r="759" spans="13:29">
      <c r="M759" s="16"/>
      <c r="N759" s="16"/>
      <c r="Q759" s="16"/>
      <c r="R759" s="59" t="str">
        <f t="shared" si="55"/>
        <v/>
      </c>
      <c r="S759" s="19" t="str">
        <f t="shared" si="56"/>
        <v/>
      </c>
      <c r="V759" s="16"/>
      <c r="W759" s="16"/>
      <c r="Z759" s="16"/>
      <c r="AA759" s="59" t="str">
        <f t="shared" si="57"/>
        <v/>
      </c>
      <c r="AB759" s="64" t="str">
        <f t="shared" si="58"/>
        <v/>
      </c>
      <c r="AC759" s="19" t="str">
        <f t="shared" si="59"/>
        <v/>
      </c>
    </row>
    <row r="760" spans="13:29">
      <c r="M760" s="16"/>
      <c r="N760" s="16"/>
      <c r="Q760" s="16"/>
      <c r="R760" s="59" t="str">
        <f t="shared" si="55"/>
        <v/>
      </c>
      <c r="S760" s="19" t="str">
        <f t="shared" si="56"/>
        <v/>
      </c>
      <c r="V760" s="16"/>
      <c r="W760" s="16"/>
      <c r="Z760" s="16"/>
      <c r="AA760" s="59" t="str">
        <f t="shared" si="57"/>
        <v/>
      </c>
      <c r="AB760" s="64" t="str">
        <f t="shared" si="58"/>
        <v/>
      </c>
      <c r="AC760" s="19" t="str">
        <f t="shared" si="59"/>
        <v/>
      </c>
    </row>
    <row r="761" spans="13:29">
      <c r="M761" s="16"/>
      <c r="N761" s="16"/>
      <c r="Q761" s="16"/>
      <c r="R761" s="59" t="str">
        <f t="shared" si="55"/>
        <v/>
      </c>
      <c r="S761" s="19" t="str">
        <f t="shared" si="56"/>
        <v/>
      </c>
      <c r="V761" s="16"/>
      <c r="W761" s="16"/>
      <c r="Z761" s="16"/>
      <c r="AA761" s="59" t="str">
        <f t="shared" si="57"/>
        <v/>
      </c>
      <c r="AB761" s="64" t="str">
        <f t="shared" si="58"/>
        <v/>
      </c>
      <c r="AC761" s="19" t="str">
        <f t="shared" si="59"/>
        <v/>
      </c>
    </row>
    <row r="762" spans="13:29">
      <c r="M762" s="16"/>
      <c r="N762" s="16"/>
      <c r="Q762" s="16"/>
      <c r="R762" s="59" t="str">
        <f t="shared" si="55"/>
        <v/>
      </c>
      <c r="S762" s="19" t="str">
        <f t="shared" si="56"/>
        <v/>
      </c>
      <c r="V762" s="16"/>
      <c r="W762" s="16"/>
      <c r="Z762" s="16"/>
      <c r="AA762" s="59" t="str">
        <f t="shared" si="57"/>
        <v/>
      </c>
      <c r="AB762" s="64" t="str">
        <f t="shared" si="58"/>
        <v/>
      </c>
      <c r="AC762" s="19" t="str">
        <f t="shared" si="59"/>
        <v/>
      </c>
    </row>
    <row r="763" spans="13:29">
      <c r="M763" s="16"/>
      <c r="N763" s="16"/>
      <c r="Q763" s="16"/>
      <c r="R763" s="59" t="str">
        <f t="shared" si="55"/>
        <v/>
      </c>
      <c r="S763" s="19" t="str">
        <f t="shared" si="56"/>
        <v/>
      </c>
      <c r="V763" s="16"/>
      <c r="W763" s="16"/>
      <c r="Z763" s="16"/>
      <c r="AA763" s="59" t="str">
        <f t="shared" si="57"/>
        <v/>
      </c>
      <c r="AB763" s="64" t="str">
        <f t="shared" si="58"/>
        <v/>
      </c>
      <c r="AC763" s="19" t="str">
        <f t="shared" si="59"/>
        <v/>
      </c>
    </row>
    <row r="764" spans="13:29">
      <c r="M764" s="16"/>
      <c r="N764" s="16"/>
      <c r="Q764" s="16"/>
      <c r="R764" s="59" t="str">
        <f t="shared" si="55"/>
        <v/>
      </c>
      <c r="S764" s="19" t="str">
        <f t="shared" si="56"/>
        <v/>
      </c>
      <c r="V764" s="16"/>
      <c r="W764" s="16"/>
      <c r="Z764" s="16"/>
      <c r="AA764" s="59" t="str">
        <f t="shared" si="57"/>
        <v/>
      </c>
      <c r="AB764" s="64" t="str">
        <f t="shared" si="58"/>
        <v/>
      </c>
      <c r="AC764" s="19" t="str">
        <f t="shared" si="59"/>
        <v/>
      </c>
    </row>
    <row r="765" spans="13:29">
      <c r="M765" s="16"/>
      <c r="N765" s="16"/>
      <c r="Q765" s="16"/>
      <c r="R765" s="59" t="str">
        <f t="shared" si="55"/>
        <v/>
      </c>
      <c r="S765" s="19" t="str">
        <f t="shared" si="56"/>
        <v/>
      </c>
      <c r="V765" s="16"/>
      <c r="W765" s="16"/>
      <c r="Z765" s="16"/>
      <c r="AA765" s="59" t="str">
        <f t="shared" si="57"/>
        <v/>
      </c>
      <c r="AB765" s="64" t="str">
        <f t="shared" si="58"/>
        <v/>
      </c>
      <c r="AC765" s="19" t="str">
        <f t="shared" si="59"/>
        <v/>
      </c>
    </row>
    <row r="766" spans="13:29">
      <c r="M766" s="16"/>
      <c r="N766" s="16"/>
      <c r="Q766" s="16"/>
      <c r="R766" s="59" t="str">
        <f t="shared" si="55"/>
        <v/>
      </c>
      <c r="S766" s="19" t="str">
        <f t="shared" si="56"/>
        <v/>
      </c>
      <c r="V766" s="16"/>
      <c r="W766" s="16"/>
      <c r="Z766" s="16"/>
      <c r="AA766" s="59" t="str">
        <f t="shared" si="57"/>
        <v/>
      </c>
      <c r="AB766" s="64" t="str">
        <f t="shared" si="58"/>
        <v/>
      </c>
      <c r="AC766" s="19" t="str">
        <f t="shared" si="59"/>
        <v/>
      </c>
    </row>
    <row r="767" spans="13:29">
      <c r="M767" s="16"/>
      <c r="N767" s="16"/>
      <c r="Q767" s="16"/>
      <c r="R767" s="59" t="str">
        <f t="shared" si="55"/>
        <v/>
      </c>
      <c r="S767" s="19" t="str">
        <f t="shared" si="56"/>
        <v/>
      </c>
      <c r="V767" s="16"/>
      <c r="W767" s="16"/>
      <c r="Z767" s="16"/>
      <c r="AA767" s="59" t="str">
        <f t="shared" si="57"/>
        <v/>
      </c>
      <c r="AB767" s="64" t="str">
        <f t="shared" si="58"/>
        <v/>
      </c>
      <c r="AC767" s="19" t="str">
        <f t="shared" si="59"/>
        <v/>
      </c>
    </row>
    <row r="768" spans="13:29">
      <c r="M768" s="16"/>
      <c r="N768" s="16"/>
      <c r="Q768" s="16"/>
      <c r="R768" s="59" t="str">
        <f t="shared" si="55"/>
        <v/>
      </c>
      <c r="S768" s="19" t="str">
        <f t="shared" si="56"/>
        <v/>
      </c>
      <c r="V768" s="16"/>
      <c r="W768" s="16"/>
      <c r="Z768" s="16"/>
      <c r="AA768" s="59" t="str">
        <f t="shared" si="57"/>
        <v/>
      </c>
      <c r="AB768" s="64" t="str">
        <f t="shared" si="58"/>
        <v/>
      </c>
      <c r="AC768" s="19" t="str">
        <f t="shared" si="59"/>
        <v/>
      </c>
    </row>
    <row r="769" spans="13:29">
      <c r="M769" s="16"/>
      <c r="N769" s="16"/>
      <c r="Q769" s="16"/>
      <c r="R769" s="59" t="str">
        <f t="shared" si="55"/>
        <v/>
      </c>
      <c r="S769" s="19" t="str">
        <f t="shared" si="56"/>
        <v/>
      </c>
      <c r="V769" s="16"/>
      <c r="W769" s="16"/>
      <c r="Z769" s="16"/>
      <c r="AA769" s="59" t="str">
        <f t="shared" si="57"/>
        <v/>
      </c>
      <c r="AB769" s="64" t="str">
        <f t="shared" si="58"/>
        <v/>
      </c>
      <c r="AC769" s="19" t="str">
        <f t="shared" si="59"/>
        <v/>
      </c>
    </row>
    <row r="770" spans="13:29">
      <c r="M770" s="16"/>
      <c r="N770" s="16"/>
      <c r="Q770" s="16"/>
      <c r="R770" s="59" t="str">
        <f t="shared" si="55"/>
        <v/>
      </c>
      <c r="S770" s="19" t="str">
        <f t="shared" si="56"/>
        <v/>
      </c>
      <c r="V770" s="16"/>
      <c r="W770" s="16"/>
      <c r="Z770" s="16"/>
      <c r="AA770" s="59" t="str">
        <f t="shared" si="57"/>
        <v/>
      </c>
      <c r="AB770" s="64" t="str">
        <f t="shared" si="58"/>
        <v/>
      </c>
      <c r="AC770" s="19" t="str">
        <f t="shared" si="59"/>
        <v/>
      </c>
    </row>
    <row r="771" spans="13:29">
      <c r="M771" s="16"/>
      <c r="N771" s="16"/>
      <c r="Q771" s="16"/>
      <c r="R771" s="59" t="str">
        <f t="shared" ref="R771:R834" si="60">IF(AND(K771="Accepted",N771=""),"Enter date 1st dose administered",IF(AND(K771="Previously vaccinated at another facility",N771=""),"Enter date 1st dose administered",IF(AND(K771="Refused",L771=""),"Enter reason for refusal",IF(N771&lt;&gt;"","YES",IF(K771="Refused","NO",IF(AND($J771&lt;&gt;"",K771=""),"Enter Vaccination Status",IF(K771="Unknown","Unknown","")))))))</f>
        <v/>
      </c>
      <c r="S771" s="19" t="str">
        <f t="shared" ref="S771:S834" si="61">IF(N771="","",IF(J771="Pfizer-BioNTech",N771+21,IF(J771="Moderna",N771+28,IF(J771="Janssen/Johnson &amp; Johnson","N/A",""))))</f>
        <v/>
      </c>
      <c r="V771" s="16"/>
      <c r="W771" s="16"/>
      <c r="Z771" s="16"/>
      <c r="AA771" s="59" t="str">
        <f t="shared" ref="AA771:AA834" si="62">IF($J771="Janssen/Johnson &amp; Johnson","N/A",IF(AND(T771="Accepted",W771=""),"Enter date 2nd dose administered",IF(AND(T771="Previously vaccinated at another facility",W771=""),"Enter date 2nd dose administered",IF(R771="NO","NO",IF(AND(T771="Refused",U771=""),"Enter reason for refusal",IF(W771&lt;&gt;"","YES",IF(T771="Refused","NO",IF(AND(R771="YES",T771=""),"NO",IF(T771="Unknown","Unknown","")))))))))</f>
        <v/>
      </c>
      <c r="AB771" s="64" t="str">
        <f t="shared" ref="AB771:AB834" si="63">IF(OR(Z771="YES",Q771="YES"),"YES",IF(AC771="","","NO"))</f>
        <v/>
      </c>
      <c r="AC771" s="19" t="str">
        <f t="shared" ref="AC771:AC834" si="64">IF(OR(AA771="YES",AA771="Enter date 2nd dose administered"),"YES",IF(AND(J771="Janssen/Johnson &amp; Johnson",R771="YES"),"YES",IF(OR(L771="Medical Contraindication",U771="Medical Contraindication"),"Medical Contraindication",IF(AND(R771="YES",T771=""),"NEEDS 2ND DOSE",IF(AND(R771="Enter date 1st dose administered",T771=""),"NEEDS 2ND DOSE",IF(AND(R771="YES",U771="Offered and Declined"),"Refused 2nd Dose",IF(OR(R771="NO",R771="Enter reason for refusal"),"NO",IF(OR(R771="Unknown",AA771="Unknown"),"Unknown",""))))))))</f>
        <v/>
      </c>
    </row>
    <row r="772" spans="13:29">
      <c r="M772" s="16"/>
      <c r="N772" s="16"/>
      <c r="Q772" s="16"/>
      <c r="R772" s="59" t="str">
        <f t="shared" si="60"/>
        <v/>
      </c>
      <c r="S772" s="19" t="str">
        <f t="shared" si="61"/>
        <v/>
      </c>
      <c r="V772" s="16"/>
      <c r="W772" s="16"/>
      <c r="Z772" s="16"/>
      <c r="AA772" s="59" t="str">
        <f t="shared" si="62"/>
        <v/>
      </c>
      <c r="AB772" s="64" t="str">
        <f t="shared" si="63"/>
        <v/>
      </c>
      <c r="AC772" s="19" t="str">
        <f t="shared" si="64"/>
        <v/>
      </c>
    </row>
    <row r="773" spans="13:29">
      <c r="M773" s="16"/>
      <c r="N773" s="16"/>
      <c r="Q773" s="16"/>
      <c r="R773" s="59" t="str">
        <f t="shared" si="60"/>
        <v/>
      </c>
      <c r="S773" s="19" t="str">
        <f t="shared" si="61"/>
        <v/>
      </c>
      <c r="V773" s="16"/>
      <c r="W773" s="16"/>
      <c r="Z773" s="16"/>
      <c r="AA773" s="59" t="str">
        <f t="shared" si="62"/>
        <v/>
      </c>
      <c r="AB773" s="64" t="str">
        <f t="shared" si="63"/>
        <v/>
      </c>
      <c r="AC773" s="19" t="str">
        <f t="shared" si="64"/>
        <v/>
      </c>
    </row>
    <row r="774" spans="13:29">
      <c r="M774" s="16"/>
      <c r="N774" s="16"/>
      <c r="Q774" s="16"/>
      <c r="R774" s="59" t="str">
        <f t="shared" si="60"/>
        <v/>
      </c>
      <c r="S774" s="19" t="str">
        <f t="shared" si="61"/>
        <v/>
      </c>
      <c r="V774" s="16"/>
      <c r="W774" s="16"/>
      <c r="Z774" s="16"/>
      <c r="AA774" s="59" t="str">
        <f t="shared" si="62"/>
        <v/>
      </c>
      <c r="AB774" s="64" t="str">
        <f t="shared" si="63"/>
        <v/>
      </c>
      <c r="AC774" s="19" t="str">
        <f t="shared" si="64"/>
        <v/>
      </c>
    </row>
    <row r="775" spans="13:29">
      <c r="M775" s="16"/>
      <c r="N775" s="16"/>
      <c r="Q775" s="16"/>
      <c r="R775" s="59" t="str">
        <f t="shared" si="60"/>
        <v/>
      </c>
      <c r="S775" s="19" t="str">
        <f t="shared" si="61"/>
        <v/>
      </c>
      <c r="V775" s="16"/>
      <c r="W775" s="16"/>
      <c r="Z775" s="16"/>
      <c r="AA775" s="59" t="str">
        <f t="shared" si="62"/>
        <v/>
      </c>
      <c r="AB775" s="64" t="str">
        <f t="shared" si="63"/>
        <v/>
      </c>
      <c r="AC775" s="19" t="str">
        <f t="shared" si="64"/>
        <v/>
      </c>
    </row>
    <row r="776" spans="13:29">
      <c r="M776" s="16"/>
      <c r="N776" s="16"/>
      <c r="Q776" s="16"/>
      <c r="R776" s="59" t="str">
        <f t="shared" si="60"/>
        <v/>
      </c>
      <c r="S776" s="19" t="str">
        <f t="shared" si="61"/>
        <v/>
      </c>
      <c r="V776" s="16"/>
      <c r="W776" s="16"/>
      <c r="Z776" s="16"/>
      <c r="AA776" s="59" t="str">
        <f t="shared" si="62"/>
        <v/>
      </c>
      <c r="AB776" s="64" t="str">
        <f t="shared" si="63"/>
        <v/>
      </c>
      <c r="AC776" s="19" t="str">
        <f t="shared" si="64"/>
        <v/>
      </c>
    </row>
    <row r="777" spans="13:29">
      <c r="M777" s="16"/>
      <c r="N777" s="16"/>
      <c r="Q777" s="16"/>
      <c r="R777" s="59" t="str">
        <f t="shared" si="60"/>
        <v/>
      </c>
      <c r="S777" s="19" t="str">
        <f t="shared" si="61"/>
        <v/>
      </c>
      <c r="V777" s="16"/>
      <c r="W777" s="16"/>
      <c r="Z777" s="16"/>
      <c r="AA777" s="59" t="str">
        <f t="shared" si="62"/>
        <v/>
      </c>
      <c r="AB777" s="64" t="str">
        <f t="shared" si="63"/>
        <v/>
      </c>
      <c r="AC777" s="19" t="str">
        <f t="shared" si="64"/>
        <v/>
      </c>
    </row>
    <row r="778" spans="13:29">
      <c r="M778" s="16"/>
      <c r="N778" s="16"/>
      <c r="Q778" s="16"/>
      <c r="R778" s="59" t="str">
        <f t="shared" si="60"/>
        <v/>
      </c>
      <c r="S778" s="19" t="str">
        <f t="shared" si="61"/>
        <v/>
      </c>
      <c r="V778" s="16"/>
      <c r="W778" s="16"/>
      <c r="Z778" s="16"/>
      <c r="AA778" s="59" t="str">
        <f t="shared" si="62"/>
        <v/>
      </c>
      <c r="AB778" s="64" t="str">
        <f t="shared" si="63"/>
        <v/>
      </c>
      <c r="AC778" s="19" t="str">
        <f t="shared" si="64"/>
        <v/>
      </c>
    </row>
    <row r="779" spans="13:29">
      <c r="M779" s="16"/>
      <c r="N779" s="16"/>
      <c r="Q779" s="16"/>
      <c r="R779" s="59" t="str">
        <f t="shared" si="60"/>
        <v/>
      </c>
      <c r="S779" s="19" t="str">
        <f t="shared" si="61"/>
        <v/>
      </c>
      <c r="V779" s="16"/>
      <c r="W779" s="16"/>
      <c r="Z779" s="16"/>
      <c r="AA779" s="59" t="str">
        <f t="shared" si="62"/>
        <v/>
      </c>
      <c r="AB779" s="64" t="str">
        <f t="shared" si="63"/>
        <v/>
      </c>
      <c r="AC779" s="19" t="str">
        <f t="shared" si="64"/>
        <v/>
      </c>
    </row>
    <row r="780" spans="13:29">
      <c r="M780" s="16"/>
      <c r="N780" s="16"/>
      <c r="Q780" s="16"/>
      <c r="R780" s="59" t="str">
        <f t="shared" si="60"/>
        <v/>
      </c>
      <c r="S780" s="19" t="str">
        <f t="shared" si="61"/>
        <v/>
      </c>
      <c r="V780" s="16"/>
      <c r="W780" s="16"/>
      <c r="Z780" s="16"/>
      <c r="AA780" s="59" t="str">
        <f t="shared" si="62"/>
        <v/>
      </c>
      <c r="AB780" s="64" t="str">
        <f t="shared" si="63"/>
        <v/>
      </c>
      <c r="AC780" s="19" t="str">
        <f t="shared" si="64"/>
        <v/>
      </c>
    </row>
    <row r="781" spans="13:29">
      <c r="M781" s="16"/>
      <c r="N781" s="16"/>
      <c r="Q781" s="16"/>
      <c r="R781" s="59" t="str">
        <f t="shared" si="60"/>
        <v/>
      </c>
      <c r="S781" s="19" t="str">
        <f t="shared" si="61"/>
        <v/>
      </c>
      <c r="V781" s="16"/>
      <c r="W781" s="16"/>
      <c r="Z781" s="16"/>
      <c r="AA781" s="59" t="str">
        <f t="shared" si="62"/>
        <v/>
      </c>
      <c r="AB781" s="64" t="str">
        <f t="shared" si="63"/>
        <v/>
      </c>
      <c r="AC781" s="19" t="str">
        <f t="shared" si="64"/>
        <v/>
      </c>
    </row>
    <row r="782" spans="13:29">
      <c r="M782" s="16"/>
      <c r="N782" s="16"/>
      <c r="Q782" s="16"/>
      <c r="R782" s="59" t="str">
        <f t="shared" si="60"/>
        <v/>
      </c>
      <c r="S782" s="19" t="str">
        <f t="shared" si="61"/>
        <v/>
      </c>
      <c r="V782" s="16"/>
      <c r="W782" s="16"/>
      <c r="Z782" s="16"/>
      <c r="AA782" s="59" t="str">
        <f t="shared" si="62"/>
        <v/>
      </c>
      <c r="AB782" s="64" t="str">
        <f t="shared" si="63"/>
        <v/>
      </c>
      <c r="AC782" s="19" t="str">
        <f t="shared" si="64"/>
        <v/>
      </c>
    </row>
    <row r="783" spans="13:29">
      <c r="M783" s="16"/>
      <c r="N783" s="16"/>
      <c r="Q783" s="16"/>
      <c r="R783" s="59" t="str">
        <f t="shared" si="60"/>
        <v/>
      </c>
      <c r="S783" s="19" t="str">
        <f t="shared" si="61"/>
        <v/>
      </c>
      <c r="V783" s="16"/>
      <c r="W783" s="16"/>
      <c r="Z783" s="16"/>
      <c r="AA783" s="59" t="str">
        <f t="shared" si="62"/>
        <v/>
      </c>
      <c r="AB783" s="64" t="str">
        <f t="shared" si="63"/>
        <v/>
      </c>
      <c r="AC783" s="19" t="str">
        <f t="shared" si="64"/>
        <v/>
      </c>
    </row>
    <row r="784" spans="13:29">
      <c r="M784" s="16"/>
      <c r="N784" s="16"/>
      <c r="Q784" s="16"/>
      <c r="R784" s="59" t="str">
        <f t="shared" si="60"/>
        <v/>
      </c>
      <c r="S784" s="19" t="str">
        <f t="shared" si="61"/>
        <v/>
      </c>
      <c r="V784" s="16"/>
      <c r="W784" s="16"/>
      <c r="Z784" s="16"/>
      <c r="AA784" s="59" t="str">
        <f t="shared" si="62"/>
        <v/>
      </c>
      <c r="AB784" s="64" t="str">
        <f t="shared" si="63"/>
        <v/>
      </c>
      <c r="AC784" s="19" t="str">
        <f t="shared" si="64"/>
        <v/>
      </c>
    </row>
    <row r="785" spans="13:29">
      <c r="M785" s="16"/>
      <c r="N785" s="16"/>
      <c r="Q785" s="16"/>
      <c r="R785" s="59" t="str">
        <f t="shared" si="60"/>
        <v/>
      </c>
      <c r="S785" s="19" t="str">
        <f t="shared" si="61"/>
        <v/>
      </c>
      <c r="V785" s="16"/>
      <c r="W785" s="16"/>
      <c r="Z785" s="16"/>
      <c r="AA785" s="59" t="str">
        <f t="shared" si="62"/>
        <v/>
      </c>
      <c r="AB785" s="64" t="str">
        <f t="shared" si="63"/>
        <v/>
      </c>
      <c r="AC785" s="19" t="str">
        <f t="shared" si="64"/>
        <v/>
      </c>
    </row>
    <row r="786" spans="13:29">
      <c r="M786" s="16"/>
      <c r="N786" s="16"/>
      <c r="Q786" s="16"/>
      <c r="R786" s="59" t="str">
        <f t="shared" si="60"/>
        <v/>
      </c>
      <c r="S786" s="19" t="str">
        <f t="shared" si="61"/>
        <v/>
      </c>
      <c r="V786" s="16"/>
      <c r="W786" s="16"/>
      <c r="Z786" s="16"/>
      <c r="AA786" s="59" t="str">
        <f t="shared" si="62"/>
        <v/>
      </c>
      <c r="AB786" s="64" t="str">
        <f t="shared" si="63"/>
        <v/>
      </c>
      <c r="AC786" s="19" t="str">
        <f t="shared" si="64"/>
        <v/>
      </c>
    </row>
    <row r="787" spans="13:29">
      <c r="M787" s="16"/>
      <c r="N787" s="16"/>
      <c r="Q787" s="16"/>
      <c r="R787" s="59" t="str">
        <f t="shared" si="60"/>
        <v/>
      </c>
      <c r="S787" s="19" t="str">
        <f t="shared" si="61"/>
        <v/>
      </c>
      <c r="V787" s="16"/>
      <c r="W787" s="16"/>
      <c r="Z787" s="16"/>
      <c r="AA787" s="59" t="str">
        <f t="shared" si="62"/>
        <v/>
      </c>
      <c r="AB787" s="64" t="str">
        <f t="shared" si="63"/>
        <v/>
      </c>
      <c r="AC787" s="19" t="str">
        <f t="shared" si="64"/>
        <v/>
      </c>
    </row>
    <row r="788" spans="13:29">
      <c r="M788" s="16"/>
      <c r="N788" s="16"/>
      <c r="Q788" s="16"/>
      <c r="R788" s="59" t="str">
        <f t="shared" si="60"/>
        <v/>
      </c>
      <c r="S788" s="19" t="str">
        <f t="shared" si="61"/>
        <v/>
      </c>
      <c r="V788" s="16"/>
      <c r="W788" s="16"/>
      <c r="Z788" s="16"/>
      <c r="AA788" s="59" t="str">
        <f t="shared" si="62"/>
        <v/>
      </c>
      <c r="AB788" s="64" t="str">
        <f t="shared" si="63"/>
        <v/>
      </c>
      <c r="AC788" s="19" t="str">
        <f t="shared" si="64"/>
        <v/>
      </c>
    </row>
    <row r="789" spans="13:29">
      <c r="M789" s="16"/>
      <c r="N789" s="16"/>
      <c r="Q789" s="16"/>
      <c r="R789" s="59" t="str">
        <f t="shared" si="60"/>
        <v/>
      </c>
      <c r="S789" s="19" t="str">
        <f t="shared" si="61"/>
        <v/>
      </c>
      <c r="V789" s="16"/>
      <c r="W789" s="16"/>
      <c r="Z789" s="16"/>
      <c r="AA789" s="59" t="str">
        <f t="shared" si="62"/>
        <v/>
      </c>
      <c r="AB789" s="64" t="str">
        <f t="shared" si="63"/>
        <v/>
      </c>
      <c r="AC789" s="19" t="str">
        <f t="shared" si="64"/>
        <v/>
      </c>
    </row>
    <row r="790" spans="13:29">
      <c r="M790" s="16"/>
      <c r="N790" s="16"/>
      <c r="Q790" s="16"/>
      <c r="R790" s="59" t="str">
        <f t="shared" si="60"/>
        <v/>
      </c>
      <c r="S790" s="19" t="str">
        <f t="shared" si="61"/>
        <v/>
      </c>
      <c r="V790" s="16"/>
      <c r="W790" s="16"/>
      <c r="Z790" s="16"/>
      <c r="AA790" s="59" t="str">
        <f t="shared" si="62"/>
        <v/>
      </c>
      <c r="AB790" s="64" t="str">
        <f t="shared" si="63"/>
        <v/>
      </c>
      <c r="AC790" s="19" t="str">
        <f t="shared" si="64"/>
        <v/>
      </c>
    </row>
    <row r="791" spans="13:29">
      <c r="M791" s="16"/>
      <c r="N791" s="16"/>
      <c r="Q791" s="16"/>
      <c r="R791" s="59" t="str">
        <f t="shared" si="60"/>
        <v/>
      </c>
      <c r="S791" s="19" t="str">
        <f t="shared" si="61"/>
        <v/>
      </c>
      <c r="V791" s="16"/>
      <c r="W791" s="16"/>
      <c r="Z791" s="16"/>
      <c r="AA791" s="59" t="str">
        <f t="shared" si="62"/>
        <v/>
      </c>
      <c r="AB791" s="64" t="str">
        <f t="shared" si="63"/>
        <v/>
      </c>
      <c r="AC791" s="19" t="str">
        <f t="shared" si="64"/>
        <v/>
      </c>
    </row>
    <row r="792" spans="13:29">
      <c r="M792" s="16"/>
      <c r="N792" s="16"/>
      <c r="Q792" s="16"/>
      <c r="R792" s="59" t="str">
        <f t="shared" si="60"/>
        <v/>
      </c>
      <c r="S792" s="19" t="str">
        <f t="shared" si="61"/>
        <v/>
      </c>
      <c r="V792" s="16"/>
      <c r="W792" s="16"/>
      <c r="Z792" s="16"/>
      <c r="AA792" s="59" t="str">
        <f t="shared" si="62"/>
        <v/>
      </c>
      <c r="AB792" s="64" t="str">
        <f t="shared" si="63"/>
        <v/>
      </c>
      <c r="AC792" s="19" t="str">
        <f t="shared" si="64"/>
        <v/>
      </c>
    </row>
    <row r="793" spans="13:29">
      <c r="M793" s="16"/>
      <c r="N793" s="16"/>
      <c r="Q793" s="16"/>
      <c r="R793" s="59" t="str">
        <f t="shared" si="60"/>
        <v/>
      </c>
      <c r="S793" s="19" t="str">
        <f t="shared" si="61"/>
        <v/>
      </c>
      <c r="V793" s="16"/>
      <c r="W793" s="16"/>
      <c r="Z793" s="16"/>
      <c r="AA793" s="59" t="str">
        <f t="shared" si="62"/>
        <v/>
      </c>
      <c r="AB793" s="64" t="str">
        <f t="shared" si="63"/>
        <v/>
      </c>
      <c r="AC793" s="19" t="str">
        <f t="shared" si="64"/>
        <v/>
      </c>
    </row>
    <row r="794" spans="13:29">
      <c r="M794" s="16"/>
      <c r="N794" s="16"/>
      <c r="Q794" s="16"/>
      <c r="R794" s="59" t="str">
        <f t="shared" si="60"/>
        <v/>
      </c>
      <c r="S794" s="19" t="str">
        <f t="shared" si="61"/>
        <v/>
      </c>
      <c r="V794" s="16"/>
      <c r="W794" s="16"/>
      <c r="Z794" s="16"/>
      <c r="AA794" s="59" t="str">
        <f t="shared" si="62"/>
        <v/>
      </c>
      <c r="AB794" s="64" t="str">
        <f t="shared" si="63"/>
        <v/>
      </c>
      <c r="AC794" s="19" t="str">
        <f t="shared" si="64"/>
        <v/>
      </c>
    </row>
    <row r="795" spans="13:29">
      <c r="M795" s="16"/>
      <c r="N795" s="16"/>
      <c r="Q795" s="16"/>
      <c r="R795" s="59" t="str">
        <f t="shared" si="60"/>
        <v/>
      </c>
      <c r="S795" s="19" t="str">
        <f t="shared" si="61"/>
        <v/>
      </c>
      <c r="V795" s="16"/>
      <c r="W795" s="16"/>
      <c r="Z795" s="16"/>
      <c r="AA795" s="59" t="str">
        <f t="shared" si="62"/>
        <v/>
      </c>
      <c r="AB795" s="64" t="str">
        <f t="shared" si="63"/>
        <v/>
      </c>
      <c r="AC795" s="19" t="str">
        <f t="shared" si="64"/>
        <v/>
      </c>
    </row>
    <row r="796" spans="13:29">
      <c r="M796" s="16"/>
      <c r="N796" s="16"/>
      <c r="Q796" s="16"/>
      <c r="R796" s="59" t="str">
        <f t="shared" si="60"/>
        <v/>
      </c>
      <c r="S796" s="19" t="str">
        <f t="shared" si="61"/>
        <v/>
      </c>
      <c r="V796" s="16"/>
      <c r="W796" s="16"/>
      <c r="Z796" s="16"/>
      <c r="AA796" s="59" t="str">
        <f t="shared" si="62"/>
        <v/>
      </c>
      <c r="AB796" s="64" t="str">
        <f t="shared" si="63"/>
        <v/>
      </c>
      <c r="AC796" s="19" t="str">
        <f t="shared" si="64"/>
        <v/>
      </c>
    </row>
    <row r="797" spans="13:29">
      <c r="M797" s="16"/>
      <c r="N797" s="16"/>
      <c r="Q797" s="16"/>
      <c r="R797" s="59" t="str">
        <f t="shared" si="60"/>
        <v/>
      </c>
      <c r="S797" s="19" t="str">
        <f t="shared" si="61"/>
        <v/>
      </c>
      <c r="V797" s="16"/>
      <c r="W797" s="16"/>
      <c r="Z797" s="16"/>
      <c r="AA797" s="59" t="str">
        <f t="shared" si="62"/>
        <v/>
      </c>
      <c r="AB797" s="64" t="str">
        <f t="shared" si="63"/>
        <v/>
      </c>
      <c r="AC797" s="19" t="str">
        <f t="shared" si="64"/>
        <v/>
      </c>
    </row>
    <row r="798" spans="13:29">
      <c r="M798" s="16"/>
      <c r="N798" s="16"/>
      <c r="Q798" s="16"/>
      <c r="R798" s="59" t="str">
        <f t="shared" si="60"/>
        <v/>
      </c>
      <c r="S798" s="19" t="str">
        <f t="shared" si="61"/>
        <v/>
      </c>
      <c r="V798" s="16"/>
      <c r="W798" s="16"/>
      <c r="Z798" s="16"/>
      <c r="AA798" s="59" t="str">
        <f t="shared" si="62"/>
        <v/>
      </c>
      <c r="AB798" s="64" t="str">
        <f t="shared" si="63"/>
        <v/>
      </c>
      <c r="AC798" s="19" t="str">
        <f t="shared" si="64"/>
        <v/>
      </c>
    </row>
    <row r="799" spans="13:29">
      <c r="M799" s="16"/>
      <c r="N799" s="16"/>
      <c r="Q799" s="16"/>
      <c r="R799" s="59" t="str">
        <f t="shared" si="60"/>
        <v/>
      </c>
      <c r="S799" s="19" t="str">
        <f t="shared" si="61"/>
        <v/>
      </c>
      <c r="V799" s="16"/>
      <c r="W799" s="16"/>
      <c r="Z799" s="16"/>
      <c r="AA799" s="59" t="str">
        <f t="shared" si="62"/>
        <v/>
      </c>
      <c r="AB799" s="64" t="str">
        <f t="shared" si="63"/>
        <v/>
      </c>
      <c r="AC799" s="19" t="str">
        <f t="shared" si="64"/>
        <v/>
      </c>
    </row>
    <row r="800" spans="13:29">
      <c r="M800" s="16"/>
      <c r="N800" s="16"/>
      <c r="Q800" s="16"/>
      <c r="R800" s="59" t="str">
        <f t="shared" si="60"/>
        <v/>
      </c>
      <c r="S800" s="19" t="str">
        <f t="shared" si="61"/>
        <v/>
      </c>
      <c r="V800" s="16"/>
      <c r="W800" s="16"/>
      <c r="Z800" s="16"/>
      <c r="AA800" s="59" t="str">
        <f t="shared" si="62"/>
        <v/>
      </c>
      <c r="AB800" s="64" t="str">
        <f t="shared" si="63"/>
        <v/>
      </c>
      <c r="AC800" s="19" t="str">
        <f t="shared" si="64"/>
        <v/>
      </c>
    </row>
    <row r="801" spans="13:29">
      <c r="M801" s="16"/>
      <c r="N801" s="16"/>
      <c r="Q801" s="16"/>
      <c r="R801" s="59" t="str">
        <f t="shared" si="60"/>
        <v/>
      </c>
      <c r="S801" s="19" t="str">
        <f t="shared" si="61"/>
        <v/>
      </c>
      <c r="V801" s="16"/>
      <c r="W801" s="16"/>
      <c r="Z801" s="16"/>
      <c r="AA801" s="59" t="str">
        <f t="shared" si="62"/>
        <v/>
      </c>
      <c r="AB801" s="64" t="str">
        <f t="shared" si="63"/>
        <v/>
      </c>
      <c r="AC801" s="19" t="str">
        <f t="shared" si="64"/>
        <v/>
      </c>
    </row>
    <row r="802" spans="13:29">
      <c r="M802" s="16"/>
      <c r="N802" s="16"/>
      <c r="Q802" s="16"/>
      <c r="R802" s="59" t="str">
        <f t="shared" si="60"/>
        <v/>
      </c>
      <c r="S802" s="19" t="str">
        <f t="shared" si="61"/>
        <v/>
      </c>
      <c r="V802" s="16"/>
      <c r="W802" s="16"/>
      <c r="Z802" s="16"/>
      <c r="AA802" s="59" t="str">
        <f t="shared" si="62"/>
        <v/>
      </c>
      <c r="AB802" s="64" t="str">
        <f t="shared" si="63"/>
        <v/>
      </c>
      <c r="AC802" s="19" t="str">
        <f t="shared" si="64"/>
        <v/>
      </c>
    </row>
    <row r="803" spans="13:29">
      <c r="M803" s="16"/>
      <c r="N803" s="16"/>
      <c r="Q803" s="16"/>
      <c r="R803" s="59" t="str">
        <f t="shared" si="60"/>
        <v/>
      </c>
      <c r="S803" s="19" t="str">
        <f t="shared" si="61"/>
        <v/>
      </c>
      <c r="V803" s="16"/>
      <c r="W803" s="16"/>
      <c r="Z803" s="16"/>
      <c r="AA803" s="59" t="str">
        <f t="shared" si="62"/>
        <v/>
      </c>
      <c r="AB803" s="64" t="str">
        <f t="shared" si="63"/>
        <v/>
      </c>
      <c r="AC803" s="19" t="str">
        <f t="shared" si="64"/>
        <v/>
      </c>
    </row>
    <row r="804" spans="13:29">
      <c r="M804" s="16"/>
      <c r="N804" s="16"/>
      <c r="Q804" s="16"/>
      <c r="R804" s="59" t="str">
        <f t="shared" si="60"/>
        <v/>
      </c>
      <c r="S804" s="19" t="str">
        <f t="shared" si="61"/>
        <v/>
      </c>
      <c r="V804" s="16"/>
      <c r="W804" s="16"/>
      <c r="Z804" s="16"/>
      <c r="AA804" s="59" t="str">
        <f t="shared" si="62"/>
        <v/>
      </c>
      <c r="AB804" s="64" t="str">
        <f t="shared" si="63"/>
        <v/>
      </c>
      <c r="AC804" s="19" t="str">
        <f t="shared" si="64"/>
        <v/>
      </c>
    </row>
    <row r="805" spans="13:29">
      <c r="M805" s="16"/>
      <c r="N805" s="16"/>
      <c r="Q805" s="16"/>
      <c r="R805" s="59" t="str">
        <f t="shared" si="60"/>
        <v/>
      </c>
      <c r="S805" s="19" t="str">
        <f t="shared" si="61"/>
        <v/>
      </c>
      <c r="V805" s="16"/>
      <c r="W805" s="16"/>
      <c r="Z805" s="16"/>
      <c r="AA805" s="59" t="str">
        <f t="shared" si="62"/>
        <v/>
      </c>
      <c r="AB805" s="64" t="str">
        <f t="shared" si="63"/>
        <v/>
      </c>
      <c r="AC805" s="19" t="str">
        <f t="shared" si="64"/>
        <v/>
      </c>
    </row>
    <row r="806" spans="13:29">
      <c r="M806" s="16"/>
      <c r="N806" s="16"/>
      <c r="Q806" s="16"/>
      <c r="R806" s="59" t="str">
        <f t="shared" si="60"/>
        <v/>
      </c>
      <c r="S806" s="19" t="str">
        <f t="shared" si="61"/>
        <v/>
      </c>
      <c r="V806" s="16"/>
      <c r="W806" s="16"/>
      <c r="Z806" s="16"/>
      <c r="AA806" s="59" t="str">
        <f t="shared" si="62"/>
        <v/>
      </c>
      <c r="AB806" s="64" t="str">
        <f t="shared" si="63"/>
        <v/>
      </c>
      <c r="AC806" s="19" t="str">
        <f t="shared" si="64"/>
        <v/>
      </c>
    </row>
    <row r="807" spans="13:29">
      <c r="M807" s="16"/>
      <c r="N807" s="16"/>
      <c r="Q807" s="16"/>
      <c r="R807" s="59" t="str">
        <f t="shared" si="60"/>
        <v/>
      </c>
      <c r="S807" s="19" t="str">
        <f t="shared" si="61"/>
        <v/>
      </c>
      <c r="V807" s="16"/>
      <c r="W807" s="16"/>
      <c r="Z807" s="16"/>
      <c r="AA807" s="59" t="str">
        <f t="shared" si="62"/>
        <v/>
      </c>
      <c r="AB807" s="64" t="str">
        <f t="shared" si="63"/>
        <v/>
      </c>
      <c r="AC807" s="19" t="str">
        <f t="shared" si="64"/>
        <v/>
      </c>
    </row>
    <row r="808" spans="13:29">
      <c r="M808" s="16"/>
      <c r="N808" s="16"/>
      <c r="Q808" s="16"/>
      <c r="R808" s="59" t="str">
        <f t="shared" si="60"/>
        <v/>
      </c>
      <c r="S808" s="19" t="str">
        <f t="shared" si="61"/>
        <v/>
      </c>
      <c r="V808" s="16"/>
      <c r="W808" s="16"/>
      <c r="Z808" s="16"/>
      <c r="AA808" s="59" t="str">
        <f t="shared" si="62"/>
        <v/>
      </c>
      <c r="AB808" s="64" t="str">
        <f t="shared" si="63"/>
        <v/>
      </c>
      <c r="AC808" s="19" t="str">
        <f t="shared" si="64"/>
        <v/>
      </c>
    </row>
    <row r="809" spans="13:29">
      <c r="M809" s="16"/>
      <c r="N809" s="16"/>
      <c r="Q809" s="16"/>
      <c r="R809" s="59" t="str">
        <f t="shared" si="60"/>
        <v/>
      </c>
      <c r="S809" s="19" t="str">
        <f t="shared" si="61"/>
        <v/>
      </c>
      <c r="V809" s="16"/>
      <c r="W809" s="16"/>
      <c r="Z809" s="16"/>
      <c r="AA809" s="59" t="str">
        <f t="shared" si="62"/>
        <v/>
      </c>
      <c r="AB809" s="64" t="str">
        <f t="shared" si="63"/>
        <v/>
      </c>
      <c r="AC809" s="19" t="str">
        <f t="shared" si="64"/>
        <v/>
      </c>
    </row>
    <row r="810" spans="13:29">
      <c r="M810" s="16"/>
      <c r="N810" s="16"/>
      <c r="Q810" s="16"/>
      <c r="R810" s="59" t="str">
        <f t="shared" si="60"/>
        <v/>
      </c>
      <c r="S810" s="19" t="str">
        <f t="shared" si="61"/>
        <v/>
      </c>
      <c r="V810" s="16"/>
      <c r="W810" s="16"/>
      <c r="Z810" s="16"/>
      <c r="AA810" s="59" t="str">
        <f t="shared" si="62"/>
        <v/>
      </c>
      <c r="AB810" s="64" t="str">
        <f t="shared" si="63"/>
        <v/>
      </c>
      <c r="AC810" s="19" t="str">
        <f t="shared" si="64"/>
        <v/>
      </c>
    </row>
    <row r="811" spans="13:29">
      <c r="M811" s="16"/>
      <c r="N811" s="16"/>
      <c r="Q811" s="16"/>
      <c r="R811" s="59" t="str">
        <f t="shared" si="60"/>
        <v/>
      </c>
      <c r="S811" s="19" t="str">
        <f t="shared" si="61"/>
        <v/>
      </c>
      <c r="V811" s="16"/>
      <c r="W811" s="16"/>
      <c r="Z811" s="16"/>
      <c r="AA811" s="59" t="str">
        <f t="shared" si="62"/>
        <v/>
      </c>
      <c r="AB811" s="64" t="str">
        <f t="shared" si="63"/>
        <v/>
      </c>
      <c r="AC811" s="19" t="str">
        <f t="shared" si="64"/>
        <v/>
      </c>
    </row>
    <row r="812" spans="13:29">
      <c r="M812" s="16"/>
      <c r="N812" s="16"/>
      <c r="Q812" s="16"/>
      <c r="R812" s="59" t="str">
        <f t="shared" si="60"/>
        <v/>
      </c>
      <c r="S812" s="19" t="str">
        <f t="shared" si="61"/>
        <v/>
      </c>
      <c r="V812" s="16"/>
      <c r="W812" s="16"/>
      <c r="Z812" s="16"/>
      <c r="AA812" s="59" t="str">
        <f t="shared" si="62"/>
        <v/>
      </c>
      <c r="AB812" s="64" t="str">
        <f t="shared" si="63"/>
        <v/>
      </c>
      <c r="AC812" s="19" t="str">
        <f t="shared" si="64"/>
        <v/>
      </c>
    </row>
    <row r="813" spans="13:29">
      <c r="M813" s="16"/>
      <c r="N813" s="16"/>
      <c r="Q813" s="16"/>
      <c r="R813" s="59" t="str">
        <f t="shared" si="60"/>
        <v/>
      </c>
      <c r="S813" s="19" t="str">
        <f t="shared" si="61"/>
        <v/>
      </c>
      <c r="V813" s="16"/>
      <c r="W813" s="16"/>
      <c r="Z813" s="16"/>
      <c r="AA813" s="59" t="str">
        <f t="shared" si="62"/>
        <v/>
      </c>
      <c r="AB813" s="64" t="str">
        <f t="shared" si="63"/>
        <v/>
      </c>
      <c r="AC813" s="19" t="str">
        <f t="shared" si="64"/>
        <v/>
      </c>
    </row>
    <row r="814" spans="13:29">
      <c r="M814" s="16"/>
      <c r="N814" s="16"/>
      <c r="Q814" s="16"/>
      <c r="R814" s="59" t="str">
        <f t="shared" si="60"/>
        <v/>
      </c>
      <c r="S814" s="19" t="str">
        <f t="shared" si="61"/>
        <v/>
      </c>
      <c r="V814" s="16"/>
      <c r="W814" s="16"/>
      <c r="Z814" s="16"/>
      <c r="AA814" s="59" t="str">
        <f t="shared" si="62"/>
        <v/>
      </c>
      <c r="AB814" s="64" t="str">
        <f t="shared" si="63"/>
        <v/>
      </c>
      <c r="AC814" s="19" t="str">
        <f t="shared" si="64"/>
        <v/>
      </c>
    </row>
    <row r="815" spans="13:29">
      <c r="M815" s="16"/>
      <c r="N815" s="16"/>
      <c r="Q815" s="16"/>
      <c r="R815" s="59" t="str">
        <f t="shared" si="60"/>
        <v/>
      </c>
      <c r="S815" s="19" t="str">
        <f t="shared" si="61"/>
        <v/>
      </c>
      <c r="V815" s="16"/>
      <c r="W815" s="16"/>
      <c r="Z815" s="16"/>
      <c r="AA815" s="59" t="str">
        <f t="shared" si="62"/>
        <v/>
      </c>
      <c r="AB815" s="64" t="str">
        <f t="shared" si="63"/>
        <v/>
      </c>
      <c r="AC815" s="19" t="str">
        <f t="shared" si="64"/>
        <v/>
      </c>
    </row>
    <row r="816" spans="13:29">
      <c r="M816" s="16"/>
      <c r="N816" s="16"/>
      <c r="Q816" s="16"/>
      <c r="R816" s="59" t="str">
        <f t="shared" si="60"/>
        <v/>
      </c>
      <c r="S816" s="19" t="str">
        <f t="shared" si="61"/>
        <v/>
      </c>
      <c r="V816" s="16"/>
      <c r="W816" s="16"/>
      <c r="Z816" s="16"/>
      <c r="AA816" s="59" t="str">
        <f t="shared" si="62"/>
        <v/>
      </c>
      <c r="AB816" s="64" t="str">
        <f t="shared" si="63"/>
        <v/>
      </c>
      <c r="AC816" s="19" t="str">
        <f t="shared" si="64"/>
        <v/>
      </c>
    </row>
    <row r="817" spans="13:29">
      <c r="M817" s="16"/>
      <c r="N817" s="16"/>
      <c r="Q817" s="16"/>
      <c r="R817" s="59" t="str">
        <f t="shared" si="60"/>
        <v/>
      </c>
      <c r="S817" s="19" t="str">
        <f t="shared" si="61"/>
        <v/>
      </c>
      <c r="V817" s="16"/>
      <c r="W817" s="16"/>
      <c r="Z817" s="16"/>
      <c r="AA817" s="59" t="str">
        <f t="shared" si="62"/>
        <v/>
      </c>
      <c r="AB817" s="64" t="str">
        <f t="shared" si="63"/>
        <v/>
      </c>
      <c r="AC817" s="19" t="str">
        <f t="shared" si="64"/>
        <v/>
      </c>
    </row>
    <row r="818" spans="13:29">
      <c r="M818" s="16"/>
      <c r="N818" s="16"/>
      <c r="Q818" s="16"/>
      <c r="R818" s="59" t="str">
        <f t="shared" si="60"/>
        <v/>
      </c>
      <c r="S818" s="19" t="str">
        <f t="shared" si="61"/>
        <v/>
      </c>
      <c r="V818" s="16"/>
      <c r="W818" s="16"/>
      <c r="Z818" s="16"/>
      <c r="AA818" s="59" t="str">
        <f t="shared" si="62"/>
        <v/>
      </c>
      <c r="AB818" s="64" t="str">
        <f t="shared" si="63"/>
        <v/>
      </c>
      <c r="AC818" s="19" t="str">
        <f t="shared" si="64"/>
        <v/>
      </c>
    </row>
    <row r="819" spans="13:29">
      <c r="M819" s="16"/>
      <c r="N819" s="16"/>
      <c r="Q819" s="16"/>
      <c r="R819" s="59" t="str">
        <f t="shared" si="60"/>
        <v/>
      </c>
      <c r="S819" s="19" t="str">
        <f t="shared" si="61"/>
        <v/>
      </c>
      <c r="V819" s="16"/>
      <c r="W819" s="16"/>
      <c r="Z819" s="16"/>
      <c r="AA819" s="59" t="str">
        <f t="shared" si="62"/>
        <v/>
      </c>
      <c r="AB819" s="64" t="str">
        <f t="shared" si="63"/>
        <v/>
      </c>
      <c r="AC819" s="19" t="str">
        <f t="shared" si="64"/>
        <v/>
      </c>
    </row>
    <row r="820" spans="13:29">
      <c r="M820" s="16"/>
      <c r="N820" s="16"/>
      <c r="Q820" s="16"/>
      <c r="R820" s="59" t="str">
        <f t="shared" si="60"/>
        <v/>
      </c>
      <c r="S820" s="19" t="str">
        <f t="shared" si="61"/>
        <v/>
      </c>
      <c r="V820" s="16"/>
      <c r="W820" s="16"/>
      <c r="Z820" s="16"/>
      <c r="AA820" s="59" t="str">
        <f t="shared" si="62"/>
        <v/>
      </c>
      <c r="AB820" s="64" t="str">
        <f t="shared" si="63"/>
        <v/>
      </c>
      <c r="AC820" s="19" t="str">
        <f t="shared" si="64"/>
        <v/>
      </c>
    </row>
    <row r="821" spans="13:29">
      <c r="M821" s="16"/>
      <c r="N821" s="16"/>
      <c r="Q821" s="16"/>
      <c r="R821" s="59" t="str">
        <f t="shared" si="60"/>
        <v/>
      </c>
      <c r="S821" s="19" t="str">
        <f t="shared" si="61"/>
        <v/>
      </c>
      <c r="V821" s="16"/>
      <c r="W821" s="16"/>
      <c r="Z821" s="16"/>
      <c r="AA821" s="59" t="str">
        <f t="shared" si="62"/>
        <v/>
      </c>
      <c r="AB821" s="64" t="str">
        <f t="shared" si="63"/>
        <v/>
      </c>
      <c r="AC821" s="19" t="str">
        <f t="shared" si="64"/>
        <v/>
      </c>
    </row>
    <row r="822" spans="13:29">
      <c r="M822" s="16"/>
      <c r="N822" s="16"/>
      <c r="Q822" s="16"/>
      <c r="R822" s="59" t="str">
        <f t="shared" si="60"/>
        <v/>
      </c>
      <c r="S822" s="19" t="str">
        <f t="shared" si="61"/>
        <v/>
      </c>
      <c r="V822" s="16"/>
      <c r="W822" s="16"/>
      <c r="Z822" s="16"/>
      <c r="AA822" s="59" t="str">
        <f t="shared" si="62"/>
        <v/>
      </c>
      <c r="AB822" s="64" t="str">
        <f t="shared" si="63"/>
        <v/>
      </c>
      <c r="AC822" s="19" t="str">
        <f t="shared" si="64"/>
        <v/>
      </c>
    </row>
    <row r="823" spans="13:29">
      <c r="M823" s="16"/>
      <c r="N823" s="16"/>
      <c r="Q823" s="16"/>
      <c r="R823" s="59" t="str">
        <f t="shared" si="60"/>
        <v/>
      </c>
      <c r="S823" s="19" t="str">
        <f t="shared" si="61"/>
        <v/>
      </c>
      <c r="V823" s="16"/>
      <c r="W823" s="16"/>
      <c r="Z823" s="16"/>
      <c r="AA823" s="59" t="str">
        <f t="shared" si="62"/>
        <v/>
      </c>
      <c r="AB823" s="64" t="str">
        <f t="shared" si="63"/>
        <v/>
      </c>
      <c r="AC823" s="19" t="str">
        <f t="shared" si="64"/>
        <v/>
      </c>
    </row>
    <row r="824" spans="13:29">
      <c r="M824" s="16"/>
      <c r="N824" s="16"/>
      <c r="Q824" s="16"/>
      <c r="R824" s="59" t="str">
        <f t="shared" si="60"/>
        <v/>
      </c>
      <c r="S824" s="19" t="str">
        <f t="shared" si="61"/>
        <v/>
      </c>
      <c r="V824" s="16"/>
      <c r="W824" s="16"/>
      <c r="Z824" s="16"/>
      <c r="AA824" s="59" t="str">
        <f t="shared" si="62"/>
        <v/>
      </c>
      <c r="AB824" s="64" t="str">
        <f t="shared" si="63"/>
        <v/>
      </c>
      <c r="AC824" s="19" t="str">
        <f t="shared" si="64"/>
        <v/>
      </c>
    </row>
    <row r="825" spans="13:29">
      <c r="M825" s="16"/>
      <c r="N825" s="16"/>
      <c r="Q825" s="16"/>
      <c r="R825" s="59" t="str">
        <f t="shared" si="60"/>
        <v/>
      </c>
      <c r="S825" s="19" t="str">
        <f t="shared" si="61"/>
        <v/>
      </c>
      <c r="V825" s="16"/>
      <c r="W825" s="16"/>
      <c r="Z825" s="16"/>
      <c r="AA825" s="59" t="str">
        <f t="shared" si="62"/>
        <v/>
      </c>
      <c r="AB825" s="64" t="str">
        <f t="shared" si="63"/>
        <v/>
      </c>
      <c r="AC825" s="19" t="str">
        <f t="shared" si="64"/>
        <v/>
      </c>
    </row>
    <row r="826" spans="13:29">
      <c r="M826" s="16"/>
      <c r="N826" s="16"/>
      <c r="Q826" s="16"/>
      <c r="R826" s="59" t="str">
        <f t="shared" si="60"/>
        <v/>
      </c>
      <c r="S826" s="19" t="str">
        <f t="shared" si="61"/>
        <v/>
      </c>
      <c r="V826" s="16"/>
      <c r="W826" s="16"/>
      <c r="Z826" s="16"/>
      <c r="AA826" s="59" t="str">
        <f t="shared" si="62"/>
        <v/>
      </c>
      <c r="AB826" s="64" t="str">
        <f t="shared" si="63"/>
        <v/>
      </c>
      <c r="AC826" s="19" t="str">
        <f t="shared" si="64"/>
        <v/>
      </c>
    </row>
    <row r="827" spans="13:29">
      <c r="M827" s="16"/>
      <c r="N827" s="16"/>
      <c r="Q827" s="16"/>
      <c r="R827" s="59" t="str">
        <f t="shared" si="60"/>
        <v/>
      </c>
      <c r="S827" s="19" t="str">
        <f t="shared" si="61"/>
        <v/>
      </c>
      <c r="V827" s="16"/>
      <c r="W827" s="16"/>
      <c r="Z827" s="16"/>
      <c r="AA827" s="59" t="str">
        <f t="shared" si="62"/>
        <v/>
      </c>
      <c r="AB827" s="64" t="str">
        <f t="shared" si="63"/>
        <v/>
      </c>
      <c r="AC827" s="19" t="str">
        <f t="shared" si="64"/>
        <v/>
      </c>
    </row>
    <row r="828" spans="13:29">
      <c r="M828" s="16"/>
      <c r="N828" s="16"/>
      <c r="Q828" s="16"/>
      <c r="R828" s="59" t="str">
        <f t="shared" si="60"/>
        <v/>
      </c>
      <c r="S828" s="19" t="str">
        <f t="shared" si="61"/>
        <v/>
      </c>
      <c r="V828" s="16"/>
      <c r="W828" s="16"/>
      <c r="Z828" s="16"/>
      <c r="AA828" s="59" t="str">
        <f t="shared" si="62"/>
        <v/>
      </c>
      <c r="AB828" s="64" t="str">
        <f t="shared" si="63"/>
        <v/>
      </c>
      <c r="AC828" s="19" t="str">
        <f t="shared" si="64"/>
        <v/>
      </c>
    </row>
    <row r="829" spans="13:29">
      <c r="M829" s="16"/>
      <c r="N829" s="16"/>
      <c r="Q829" s="16"/>
      <c r="R829" s="59" t="str">
        <f t="shared" si="60"/>
        <v/>
      </c>
      <c r="S829" s="19" t="str">
        <f t="shared" si="61"/>
        <v/>
      </c>
      <c r="V829" s="16"/>
      <c r="W829" s="16"/>
      <c r="Z829" s="16"/>
      <c r="AA829" s="59" t="str">
        <f t="shared" si="62"/>
        <v/>
      </c>
      <c r="AB829" s="64" t="str">
        <f t="shared" si="63"/>
        <v/>
      </c>
      <c r="AC829" s="19" t="str">
        <f t="shared" si="64"/>
        <v/>
      </c>
    </row>
    <row r="830" spans="13:29">
      <c r="M830" s="16"/>
      <c r="N830" s="16"/>
      <c r="Q830" s="16"/>
      <c r="R830" s="59" t="str">
        <f t="shared" si="60"/>
        <v/>
      </c>
      <c r="S830" s="19" t="str">
        <f t="shared" si="61"/>
        <v/>
      </c>
      <c r="V830" s="16"/>
      <c r="W830" s="16"/>
      <c r="Z830" s="16"/>
      <c r="AA830" s="59" t="str">
        <f t="shared" si="62"/>
        <v/>
      </c>
      <c r="AB830" s="64" t="str">
        <f t="shared" si="63"/>
        <v/>
      </c>
      <c r="AC830" s="19" t="str">
        <f t="shared" si="64"/>
        <v/>
      </c>
    </row>
    <row r="831" spans="13:29">
      <c r="M831" s="16"/>
      <c r="N831" s="16"/>
      <c r="Q831" s="16"/>
      <c r="R831" s="59" t="str">
        <f t="shared" si="60"/>
        <v/>
      </c>
      <c r="S831" s="19" t="str">
        <f t="shared" si="61"/>
        <v/>
      </c>
      <c r="V831" s="16"/>
      <c r="W831" s="16"/>
      <c r="Z831" s="16"/>
      <c r="AA831" s="59" t="str">
        <f t="shared" si="62"/>
        <v/>
      </c>
      <c r="AB831" s="64" t="str">
        <f t="shared" si="63"/>
        <v/>
      </c>
      <c r="AC831" s="19" t="str">
        <f t="shared" si="64"/>
        <v/>
      </c>
    </row>
    <row r="832" spans="13:29">
      <c r="M832" s="16"/>
      <c r="N832" s="16"/>
      <c r="Q832" s="16"/>
      <c r="R832" s="59" t="str">
        <f t="shared" si="60"/>
        <v/>
      </c>
      <c r="S832" s="19" t="str">
        <f t="shared" si="61"/>
        <v/>
      </c>
      <c r="V832" s="16"/>
      <c r="W832" s="16"/>
      <c r="Z832" s="16"/>
      <c r="AA832" s="59" t="str">
        <f t="shared" si="62"/>
        <v/>
      </c>
      <c r="AB832" s="64" t="str">
        <f t="shared" si="63"/>
        <v/>
      </c>
      <c r="AC832" s="19" t="str">
        <f t="shared" si="64"/>
        <v/>
      </c>
    </row>
    <row r="833" spans="13:29">
      <c r="M833" s="16"/>
      <c r="N833" s="16"/>
      <c r="Q833" s="16"/>
      <c r="R833" s="59" t="str">
        <f t="shared" si="60"/>
        <v/>
      </c>
      <c r="S833" s="19" t="str">
        <f t="shared" si="61"/>
        <v/>
      </c>
      <c r="V833" s="16"/>
      <c r="W833" s="16"/>
      <c r="Z833" s="16"/>
      <c r="AA833" s="59" t="str">
        <f t="shared" si="62"/>
        <v/>
      </c>
      <c r="AB833" s="64" t="str">
        <f t="shared" si="63"/>
        <v/>
      </c>
      <c r="AC833" s="19" t="str">
        <f t="shared" si="64"/>
        <v/>
      </c>
    </row>
    <row r="834" spans="13:29">
      <c r="M834" s="16"/>
      <c r="N834" s="16"/>
      <c r="Q834" s="16"/>
      <c r="R834" s="59" t="str">
        <f t="shared" si="60"/>
        <v/>
      </c>
      <c r="S834" s="19" t="str">
        <f t="shared" si="61"/>
        <v/>
      </c>
      <c r="V834" s="16"/>
      <c r="W834" s="16"/>
      <c r="Z834" s="16"/>
      <c r="AA834" s="59" t="str">
        <f t="shared" si="62"/>
        <v/>
      </c>
      <c r="AB834" s="64" t="str">
        <f t="shared" si="63"/>
        <v/>
      </c>
      <c r="AC834" s="19" t="str">
        <f t="shared" si="64"/>
        <v/>
      </c>
    </row>
    <row r="835" spans="13:29">
      <c r="M835" s="16"/>
      <c r="N835" s="16"/>
      <c r="Q835" s="16"/>
      <c r="R835" s="59" t="str">
        <f t="shared" ref="R835:R898" si="65">IF(AND(K835="Accepted",N835=""),"Enter date 1st dose administered",IF(AND(K835="Previously vaccinated at another facility",N835=""),"Enter date 1st dose administered",IF(AND(K835="Refused",L835=""),"Enter reason for refusal",IF(N835&lt;&gt;"","YES",IF(K835="Refused","NO",IF(AND($J835&lt;&gt;"",K835=""),"Enter Vaccination Status",IF(K835="Unknown","Unknown","")))))))</f>
        <v/>
      </c>
      <c r="S835" s="19" t="str">
        <f t="shared" ref="S835:S898" si="66">IF(N835="","",IF(J835="Pfizer-BioNTech",N835+21,IF(J835="Moderna",N835+28,IF(J835="Janssen/Johnson &amp; Johnson","N/A",""))))</f>
        <v/>
      </c>
      <c r="V835" s="16"/>
      <c r="W835" s="16"/>
      <c r="Z835" s="16"/>
      <c r="AA835" s="59" t="str">
        <f t="shared" ref="AA835:AA898" si="67">IF($J835="Janssen/Johnson &amp; Johnson","N/A",IF(AND(T835="Accepted",W835=""),"Enter date 2nd dose administered",IF(AND(T835="Previously vaccinated at another facility",W835=""),"Enter date 2nd dose administered",IF(R835="NO","NO",IF(AND(T835="Refused",U835=""),"Enter reason for refusal",IF(W835&lt;&gt;"","YES",IF(T835="Refused","NO",IF(AND(R835="YES",T835=""),"NO",IF(T835="Unknown","Unknown","")))))))))</f>
        <v/>
      </c>
      <c r="AB835" s="64" t="str">
        <f t="shared" ref="AB835:AB898" si="68">IF(OR(Z835="YES",Q835="YES"),"YES",IF(AC835="","","NO"))</f>
        <v/>
      </c>
      <c r="AC835" s="19" t="str">
        <f t="shared" ref="AC835:AC898" si="69">IF(OR(AA835="YES",AA835="Enter date 2nd dose administered"),"YES",IF(AND(J835="Janssen/Johnson &amp; Johnson",R835="YES"),"YES",IF(OR(L835="Medical Contraindication",U835="Medical Contraindication"),"Medical Contraindication",IF(AND(R835="YES",T835=""),"NEEDS 2ND DOSE",IF(AND(R835="Enter date 1st dose administered",T835=""),"NEEDS 2ND DOSE",IF(AND(R835="YES",U835="Offered and Declined"),"Refused 2nd Dose",IF(OR(R835="NO",R835="Enter reason for refusal"),"NO",IF(OR(R835="Unknown",AA835="Unknown"),"Unknown",""))))))))</f>
        <v/>
      </c>
    </row>
    <row r="836" spans="13:29">
      <c r="M836" s="16"/>
      <c r="N836" s="16"/>
      <c r="Q836" s="16"/>
      <c r="R836" s="59" t="str">
        <f t="shared" si="65"/>
        <v/>
      </c>
      <c r="S836" s="19" t="str">
        <f t="shared" si="66"/>
        <v/>
      </c>
      <c r="V836" s="16"/>
      <c r="W836" s="16"/>
      <c r="Z836" s="16"/>
      <c r="AA836" s="59" t="str">
        <f t="shared" si="67"/>
        <v/>
      </c>
      <c r="AB836" s="64" t="str">
        <f t="shared" si="68"/>
        <v/>
      </c>
      <c r="AC836" s="19" t="str">
        <f t="shared" si="69"/>
        <v/>
      </c>
    </row>
    <row r="837" spans="13:29">
      <c r="M837" s="16"/>
      <c r="N837" s="16"/>
      <c r="Q837" s="16"/>
      <c r="R837" s="59" t="str">
        <f t="shared" si="65"/>
        <v/>
      </c>
      <c r="S837" s="19" t="str">
        <f t="shared" si="66"/>
        <v/>
      </c>
      <c r="V837" s="16"/>
      <c r="W837" s="16"/>
      <c r="Z837" s="16"/>
      <c r="AA837" s="59" t="str">
        <f t="shared" si="67"/>
        <v/>
      </c>
      <c r="AB837" s="64" t="str">
        <f t="shared" si="68"/>
        <v/>
      </c>
      <c r="AC837" s="19" t="str">
        <f t="shared" si="69"/>
        <v/>
      </c>
    </row>
    <row r="838" spans="13:29">
      <c r="M838" s="16"/>
      <c r="N838" s="16"/>
      <c r="Q838" s="16"/>
      <c r="R838" s="59" t="str">
        <f t="shared" si="65"/>
        <v/>
      </c>
      <c r="S838" s="19" t="str">
        <f t="shared" si="66"/>
        <v/>
      </c>
      <c r="V838" s="16"/>
      <c r="W838" s="16"/>
      <c r="Z838" s="16"/>
      <c r="AA838" s="59" t="str">
        <f t="shared" si="67"/>
        <v/>
      </c>
      <c r="AB838" s="64" t="str">
        <f t="shared" si="68"/>
        <v/>
      </c>
      <c r="AC838" s="19" t="str">
        <f t="shared" si="69"/>
        <v/>
      </c>
    </row>
    <row r="839" spans="13:29">
      <c r="M839" s="16"/>
      <c r="N839" s="16"/>
      <c r="Q839" s="16"/>
      <c r="R839" s="59" t="str">
        <f t="shared" si="65"/>
        <v/>
      </c>
      <c r="S839" s="19" t="str">
        <f t="shared" si="66"/>
        <v/>
      </c>
      <c r="V839" s="16"/>
      <c r="W839" s="16"/>
      <c r="Z839" s="16"/>
      <c r="AA839" s="59" t="str">
        <f t="shared" si="67"/>
        <v/>
      </c>
      <c r="AB839" s="64" t="str">
        <f t="shared" si="68"/>
        <v/>
      </c>
      <c r="AC839" s="19" t="str">
        <f t="shared" si="69"/>
        <v/>
      </c>
    </row>
    <row r="840" spans="13:29">
      <c r="M840" s="16"/>
      <c r="N840" s="16"/>
      <c r="Q840" s="16"/>
      <c r="R840" s="59" t="str">
        <f t="shared" si="65"/>
        <v/>
      </c>
      <c r="S840" s="19" t="str">
        <f t="shared" si="66"/>
        <v/>
      </c>
      <c r="V840" s="16"/>
      <c r="W840" s="16"/>
      <c r="Z840" s="16"/>
      <c r="AA840" s="59" t="str">
        <f t="shared" si="67"/>
        <v/>
      </c>
      <c r="AB840" s="64" t="str">
        <f t="shared" si="68"/>
        <v/>
      </c>
      <c r="AC840" s="19" t="str">
        <f t="shared" si="69"/>
        <v/>
      </c>
    </row>
    <row r="841" spans="13:29">
      <c r="M841" s="16"/>
      <c r="N841" s="16"/>
      <c r="Q841" s="16"/>
      <c r="R841" s="59" t="str">
        <f t="shared" si="65"/>
        <v/>
      </c>
      <c r="S841" s="19" t="str">
        <f t="shared" si="66"/>
        <v/>
      </c>
      <c r="V841" s="16"/>
      <c r="W841" s="16"/>
      <c r="Z841" s="16"/>
      <c r="AA841" s="59" t="str">
        <f t="shared" si="67"/>
        <v/>
      </c>
      <c r="AB841" s="64" t="str">
        <f t="shared" si="68"/>
        <v/>
      </c>
      <c r="AC841" s="19" t="str">
        <f t="shared" si="69"/>
        <v/>
      </c>
    </row>
    <row r="842" spans="13:29">
      <c r="M842" s="16"/>
      <c r="N842" s="16"/>
      <c r="Q842" s="16"/>
      <c r="R842" s="59" t="str">
        <f t="shared" si="65"/>
        <v/>
      </c>
      <c r="S842" s="19" t="str">
        <f t="shared" si="66"/>
        <v/>
      </c>
      <c r="V842" s="16"/>
      <c r="W842" s="16"/>
      <c r="Z842" s="16"/>
      <c r="AA842" s="59" t="str">
        <f t="shared" si="67"/>
        <v/>
      </c>
      <c r="AB842" s="64" t="str">
        <f t="shared" si="68"/>
        <v/>
      </c>
      <c r="AC842" s="19" t="str">
        <f t="shared" si="69"/>
        <v/>
      </c>
    </row>
    <row r="843" spans="13:29">
      <c r="M843" s="16"/>
      <c r="N843" s="16"/>
      <c r="Q843" s="16"/>
      <c r="R843" s="59" t="str">
        <f t="shared" si="65"/>
        <v/>
      </c>
      <c r="S843" s="19" t="str">
        <f t="shared" si="66"/>
        <v/>
      </c>
      <c r="V843" s="16"/>
      <c r="W843" s="16"/>
      <c r="Z843" s="16"/>
      <c r="AA843" s="59" t="str">
        <f t="shared" si="67"/>
        <v/>
      </c>
      <c r="AB843" s="64" t="str">
        <f t="shared" si="68"/>
        <v/>
      </c>
      <c r="AC843" s="19" t="str">
        <f t="shared" si="69"/>
        <v/>
      </c>
    </row>
    <row r="844" spans="13:29">
      <c r="M844" s="16"/>
      <c r="N844" s="16"/>
      <c r="Q844" s="16"/>
      <c r="R844" s="59" t="str">
        <f t="shared" si="65"/>
        <v/>
      </c>
      <c r="S844" s="19" t="str">
        <f t="shared" si="66"/>
        <v/>
      </c>
      <c r="V844" s="16"/>
      <c r="W844" s="16"/>
      <c r="Z844" s="16"/>
      <c r="AA844" s="59" t="str">
        <f t="shared" si="67"/>
        <v/>
      </c>
      <c r="AB844" s="64" t="str">
        <f t="shared" si="68"/>
        <v/>
      </c>
      <c r="AC844" s="19" t="str">
        <f t="shared" si="69"/>
        <v/>
      </c>
    </row>
    <row r="845" spans="13:29">
      <c r="M845" s="16"/>
      <c r="N845" s="16"/>
      <c r="Q845" s="16"/>
      <c r="R845" s="59" t="str">
        <f t="shared" si="65"/>
        <v/>
      </c>
      <c r="S845" s="19" t="str">
        <f t="shared" si="66"/>
        <v/>
      </c>
      <c r="V845" s="16"/>
      <c r="W845" s="16"/>
      <c r="Z845" s="16"/>
      <c r="AA845" s="59" t="str">
        <f t="shared" si="67"/>
        <v/>
      </c>
      <c r="AB845" s="64" t="str">
        <f t="shared" si="68"/>
        <v/>
      </c>
      <c r="AC845" s="19" t="str">
        <f t="shared" si="69"/>
        <v/>
      </c>
    </row>
    <row r="846" spans="13:29">
      <c r="M846" s="16"/>
      <c r="N846" s="16"/>
      <c r="Q846" s="16"/>
      <c r="R846" s="59" t="str">
        <f t="shared" si="65"/>
        <v/>
      </c>
      <c r="S846" s="19" t="str">
        <f t="shared" si="66"/>
        <v/>
      </c>
      <c r="V846" s="16"/>
      <c r="W846" s="16"/>
      <c r="Z846" s="16"/>
      <c r="AA846" s="59" t="str">
        <f t="shared" si="67"/>
        <v/>
      </c>
      <c r="AB846" s="64" t="str">
        <f t="shared" si="68"/>
        <v/>
      </c>
      <c r="AC846" s="19" t="str">
        <f t="shared" si="69"/>
        <v/>
      </c>
    </row>
    <row r="847" spans="13:29">
      <c r="M847" s="16"/>
      <c r="N847" s="16"/>
      <c r="Q847" s="16"/>
      <c r="R847" s="59" t="str">
        <f t="shared" si="65"/>
        <v/>
      </c>
      <c r="S847" s="19" t="str">
        <f t="shared" si="66"/>
        <v/>
      </c>
      <c r="V847" s="16"/>
      <c r="W847" s="16"/>
      <c r="Z847" s="16"/>
      <c r="AA847" s="59" t="str">
        <f t="shared" si="67"/>
        <v/>
      </c>
      <c r="AB847" s="64" t="str">
        <f t="shared" si="68"/>
        <v/>
      </c>
      <c r="AC847" s="19" t="str">
        <f t="shared" si="69"/>
        <v/>
      </c>
    </row>
    <row r="848" spans="13:29">
      <c r="M848" s="16"/>
      <c r="N848" s="16"/>
      <c r="Q848" s="16"/>
      <c r="R848" s="59" t="str">
        <f t="shared" si="65"/>
        <v/>
      </c>
      <c r="S848" s="19" t="str">
        <f t="shared" si="66"/>
        <v/>
      </c>
      <c r="V848" s="16"/>
      <c r="W848" s="16"/>
      <c r="Z848" s="16"/>
      <c r="AA848" s="59" t="str">
        <f t="shared" si="67"/>
        <v/>
      </c>
      <c r="AB848" s="64" t="str">
        <f t="shared" si="68"/>
        <v/>
      </c>
      <c r="AC848" s="19" t="str">
        <f t="shared" si="69"/>
        <v/>
      </c>
    </row>
    <row r="849" spans="13:29">
      <c r="M849" s="16"/>
      <c r="N849" s="16"/>
      <c r="Q849" s="16"/>
      <c r="R849" s="59" t="str">
        <f t="shared" si="65"/>
        <v/>
      </c>
      <c r="S849" s="19" t="str">
        <f t="shared" si="66"/>
        <v/>
      </c>
      <c r="V849" s="16"/>
      <c r="W849" s="16"/>
      <c r="Z849" s="16"/>
      <c r="AA849" s="59" t="str">
        <f t="shared" si="67"/>
        <v/>
      </c>
      <c r="AB849" s="64" t="str">
        <f t="shared" si="68"/>
        <v/>
      </c>
      <c r="AC849" s="19" t="str">
        <f t="shared" si="69"/>
        <v/>
      </c>
    </row>
    <row r="850" spans="13:29">
      <c r="M850" s="16"/>
      <c r="N850" s="16"/>
      <c r="Q850" s="16"/>
      <c r="R850" s="59" t="str">
        <f t="shared" si="65"/>
        <v/>
      </c>
      <c r="S850" s="19" t="str">
        <f t="shared" si="66"/>
        <v/>
      </c>
      <c r="V850" s="16"/>
      <c r="W850" s="16"/>
      <c r="Z850" s="16"/>
      <c r="AA850" s="59" t="str">
        <f t="shared" si="67"/>
        <v/>
      </c>
      <c r="AB850" s="64" t="str">
        <f t="shared" si="68"/>
        <v/>
      </c>
      <c r="AC850" s="19" t="str">
        <f t="shared" si="69"/>
        <v/>
      </c>
    </row>
    <row r="851" spans="13:29">
      <c r="M851" s="16"/>
      <c r="N851" s="16"/>
      <c r="Q851" s="16"/>
      <c r="R851" s="59" t="str">
        <f t="shared" si="65"/>
        <v/>
      </c>
      <c r="S851" s="19" t="str">
        <f t="shared" si="66"/>
        <v/>
      </c>
      <c r="V851" s="16"/>
      <c r="W851" s="16"/>
      <c r="Z851" s="16"/>
      <c r="AA851" s="59" t="str">
        <f t="shared" si="67"/>
        <v/>
      </c>
      <c r="AB851" s="64" t="str">
        <f t="shared" si="68"/>
        <v/>
      </c>
      <c r="AC851" s="19" t="str">
        <f t="shared" si="69"/>
        <v/>
      </c>
    </row>
    <row r="852" spans="13:29">
      <c r="M852" s="16"/>
      <c r="N852" s="16"/>
      <c r="Q852" s="16"/>
      <c r="R852" s="59" t="str">
        <f t="shared" si="65"/>
        <v/>
      </c>
      <c r="S852" s="19" t="str">
        <f t="shared" si="66"/>
        <v/>
      </c>
      <c r="V852" s="16"/>
      <c r="W852" s="16"/>
      <c r="Z852" s="16"/>
      <c r="AA852" s="59" t="str">
        <f t="shared" si="67"/>
        <v/>
      </c>
      <c r="AB852" s="64" t="str">
        <f t="shared" si="68"/>
        <v/>
      </c>
      <c r="AC852" s="19" t="str">
        <f t="shared" si="69"/>
        <v/>
      </c>
    </row>
    <row r="853" spans="13:29">
      <c r="M853" s="16"/>
      <c r="N853" s="16"/>
      <c r="Q853" s="16"/>
      <c r="R853" s="59" t="str">
        <f t="shared" si="65"/>
        <v/>
      </c>
      <c r="S853" s="19" t="str">
        <f t="shared" si="66"/>
        <v/>
      </c>
      <c r="V853" s="16"/>
      <c r="W853" s="16"/>
      <c r="Z853" s="16"/>
      <c r="AA853" s="59" t="str">
        <f t="shared" si="67"/>
        <v/>
      </c>
      <c r="AB853" s="64" t="str">
        <f t="shared" si="68"/>
        <v/>
      </c>
      <c r="AC853" s="19" t="str">
        <f t="shared" si="69"/>
        <v/>
      </c>
    </row>
    <row r="854" spans="13:29">
      <c r="M854" s="16"/>
      <c r="N854" s="16"/>
      <c r="Q854" s="16"/>
      <c r="R854" s="59" t="str">
        <f t="shared" si="65"/>
        <v/>
      </c>
      <c r="S854" s="19" t="str">
        <f t="shared" si="66"/>
        <v/>
      </c>
      <c r="V854" s="16"/>
      <c r="W854" s="16"/>
      <c r="Z854" s="16"/>
      <c r="AA854" s="59" t="str">
        <f t="shared" si="67"/>
        <v/>
      </c>
      <c r="AB854" s="64" t="str">
        <f t="shared" si="68"/>
        <v/>
      </c>
      <c r="AC854" s="19" t="str">
        <f t="shared" si="69"/>
        <v/>
      </c>
    </row>
    <row r="855" spans="13:29">
      <c r="M855" s="16"/>
      <c r="N855" s="16"/>
      <c r="Q855" s="16"/>
      <c r="R855" s="59" t="str">
        <f t="shared" si="65"/>
        <v/>
      </c>
      <c r="S855" s="19" t="str">
        <f t="shared" si="66"/>
        <v/>
      </c>
      <c r="V855" s="16"/>
      <c r="W855" s="16"/>
      <c r="Z855" s="16"/>
      <c r="AA855" s="59" t="str">
        <f t="shared" si="67"/>
        <v/>
      </c>
      <c r="AB855" s="64" t="str">
        <f t="shared" si="68"/>
        <v/>
      </c>
      <c r="AC855" s="19" t="str">
        <f t="shared" si="69"/>
        <v/>
      </c>
    </row>
    <row r="856" spans="13:29">
      <c r="M856" s="16"/>
      <c r="N856" s="16"/>
      <c r="Q856" s="16"/>
      <c r="R856" s="59" t="str">
        <f t="shared" si="65"/>
        <v/>
      </c>
      <c r="S856" s="19" t="str">
        <f t="shared" si="66"/>
        <v/>
      </c>
      <c r="V856" s="16"/>
      <c r="W856" s="16"/>
      <c r="Z856" s="16"/>
      <c r="AA856" s="59" t="str">
        <f t="shared" si="67"/>
        <v/>
      </c>
      <c r="AB856" s="64" t="str">
        <f t="shared" si="68"/>
        <v/>
      </c>
      <c r="AC856" s="19" t="str">
        <f t="shared" si="69"/>
        <v/>
      </c>
    </row>
    <row r="857" spans="13:29">
      <c r="M857" s="16"/>
      <c r="N857" s="16"/>
      <c r="Q857" s="16"/>
      <c r="R857" s="59" t="str">
        <f t="shared" si="65"/>
        <v/>
      </c>
      <c r="S857" s="19" t="str">
        <f t="shared" si="66"/>
        <v/>
      </c>
      <c r="V857" s="16"/>
      <c r="W857" s="16"/>
      <c r="Z857" s="16"/>
      <c r="AA857" s="59" t="str">
        <f t="shared" si="67"/>
        <v/>
      </c>
      <c r="AB857" s="64" t="str">
        <f t="shared" si="68"/>
        <v/>
      </c>
      <c r="AC857" s="19" t="str">
        <f t="shared" si="69"/>
        <v/>
      </c>
    </row>
    <row r="858" spans="13:29">
      <c r="M858" s="16"/>
      <c r="N858" s="16"/>
      <c r="Q858" s="16"/>
      <c r="R858" s="59" t="str">
        <f t="shared" si="65"/>
        <v/>
      </c>
      <c r="S858" s="19" t="str">
        <f t="shared" si="66"/>
        <v/>
      </c>
      <c r="V858" s="16"/>
      <c r="W858" s="16"/>
      <c r="Z858" s="16"/>
      <c r="AA858" s="59" t="str">
        <f t="shared" si="67"/>
        <v/>
      </c>
      <c r="AB858" s="64" t="str">
        <f t="shared" si="68"/>
        <v/>
      </c>
      <c r="AC858" s="19" t="str">
        <f t="shared" si="69"/>
        <v/>
      </c>
    </row>
    <row r="859" spans="13:29">
      <c r="M859" s="16"/>
      <c r="N859" s="16"/>
      <c r="Q859" s="16"/>
      <c r="R859" s="59" t="str">
        <f t="shared" si="65"/>
        <v/>
      </c>
      <c r="S859" s="19" t="str">
        <f t="shared" si="66"/>
        <v/>
      </c>
      <c r="V859" s="16"/>
      <c r="W859" s="16"/>
      <c r="Z859" s="16"/>
      <c r="AA859" s="59" t="str">
        <f t="shared" si="67"/>
        <v/>
      </c>
      <c r="AB859" s="64" t="str">
        <f t="shared" si="68"/>
        <v/>
      </c>
      <c r="AC859" s="19" t="str">
        <f t="shared" si="69"/>
        <v/>
      </c>
    </row>
    <row r="860" spans="13:29">
      <c r="M860" s="16"/>
      <c r="N860" s="16"/>
      <c r="Q860" s="16"/>
      <c r="R860" s="59" t="str">
        <f t="shared" si="65"/>
        <v/>
      </c>
      <c r="S860" s="19" t="str">
        <f t="shared" si="66"/>
        <v/>
      </c>
      <c r="V860" s="16"/>
      <c r="W860" s="16"/>
      <c r="Z860" s="16"/>
      <c r="AA860" s="59" t="str">
        <f t="shared" si="67"/>
        <v/>
      </c>
      <c r="AB860" s="64" t="str">
        <f t="shared" si="68"/>
        <v/>
      </c>
      <c r="AC860" s="19" t="str">
        <f t="shared" si="69"/>
        <v/>
      </c>
    </row>
    <row r="861" spans="13:29">
      <c r="M861" s="16"/>
      <c r="N861" s="16"/>
      <c r="Q861" s="16"/>
      <c r="R861" s="59" t="str">
        <f t="shared" si="65"/>
        <v/>
      </c>
      <c r="S861" s="19" t="str">
        <f t="shared" si="66"/>
        <v/>
      </c>
      <c r="V861" s="16"/>
      <c r="W861" s="16"/>
      <c r="Z861" s="16"/>
      <c r="AA861" s="59" t="str">
        <f t="shared" si="67"/>
        <v/>
      </c>
      <c r="AB861" s="64" t="str">
        <f t="shared" si="68"/>
        <v/>
      </c>
      <c r="AC861" s="19" t="str">
        <f t="shared" si="69"/>
        <v/>
      </c>
    </row>
    <row r="862" spans="13:29">
      <c r="M862" s="16"/>
      <c r="N862" s="16"/>
      <c r="Q862" s="16"/>
      <c r="R862" s="59" t="str">
        <f t="shared" si="65"/>
        <v/>
      </c>
      <c r="S862" s="19" t="str">
        <f t="shared" si="66"/>
        <v/>
      </c>
      <c r="V862" s="16"/>
      <c r="W862" s="16"/>
      <c r="Z862" s="16"/>
      <c r="AA862" s="59" t="str">
        <f t="shared" si="67"/>
        <v/>
      </c>
      <c r="AB862" s="64" t="str">
        <f t="shared" si="68"/>
        <v/>
      </c>
      <c r="AC862" s="19" t="str">
        <f t="shared" si="69"/>
        <v/>
      </c>
    </row>
    <row r="863" spans="13:29">
      <c r="M863" s="16"/>
      <c r="N863" s="16"/>
      <c r="Q863" s="16"/>
      <c r="R863" s="59" t="str">
        <f t="shared" si="65"/>
        <v/>
      </c>
      <c r="S863" s="19" t="str">
        <f t="shared" si="66"/>
        <v/>
      </c>
      <c r="V863" s="16"/>
      <c r="W863" s="16"/>
      <c r="Z863" s="16"/>
      <c r="AA863" s="59" t="str">
        <f t="shared" si="67"/>
        <v/>
      </c>
      <c r="AB863" s="64" t="str">
        <f t="shared" si="68"/>
        <v/>
      </c>
      <c r="AC863" s="19" t="str">
        <f t="shared" si="69"/>
        <v/>
      </c>
    </row>
    <row r="864" spans="13:29">
      <c r="M864" s="16"/>
      <c r="N864" s="16"/>
      <c r="Q864" s="16"/>
      <c r="R864" s="59" t="str">
        <f t="shared" si="65"/>
        <v/>
      </c>
      <c r="S864" s="19" t="str">
        <f t="shared" si="66"/>
        <v/>
      </c>
      <c r="V864" s="16"/>
      <c r="W864" s="16"/>
      <c r="Z864" s="16"/>
      <c r="AA864" s="59" t="str">
        <f t="shared" si="67"/>
        <v/>
      </c>
      <c r="AB864" s="64" t="str">
        <f t="shared" si="68"/>
        <v/>
      </c>
      <c r="AC864" s="19" t="str">
        <f t="shared" si="69"/>
        <v/>
      </c>
    </row>
    <row r="865" spans="13:29">
      <c r="M865" s="16"/>
      <c r="N865" s="16"/>
      <c r="Q865" s="16"/>
      <c r="R865" s="59" t="str">
        <f t="shared" si="65"/>
        <v/>
      </c>
      <c r="S865" s="19" t="str">
        <f t="shared" si="66"/>
        <v/>
      </c>
      <c r="V865" s="16"/>
      <c r="W865" s="16"/>
      <c r="Z865" s="16"/>
      <c r="AA865" s="59" t="str">
        <f t="shared" si="67"/>
        <v/>
      </c>
      <c r="AB865" s="64" t="str">
        <f t="shared" si="68"/>
        <v/>
      </c>
      <c r="AC865" s="19" t="str">
        <f t="shared" si="69"/>
        <v/>
      </c>
    </row>
    <row r="866" spans="13:29">
      <c r="M866" s="16"/>
      <c r="N866" s="16"/>
      <c r="Q866" s="16"/>
      <c r="R866" s="59" t="str">
        <f t="shared" si="65"/>
        <v/>
      </c>
      <c r="S866" s="19" t="str">
        <f t="shared" si="66"/>
        <v/>
      </c>
      <c r="V866" s="16"/>
      <c r="W866" s="16"/>
      <c r="Z866" s="16"/>
      <c r="AA866" s="59" t="str">
        <f t="shared" si="67"/>
        <v/>
      </c>
      <c r="AB866" s="64" t="str">
        <f t="shared" si="68"/>
        <v/>
      </c>
      <c r="AC866" s="19" t="str">
        <f t="shared" si="69"/>
        <v/>
      </c>
    </row>
    <row r="867" spans="13:29">
      <c r="M867" s="16"/>
      <c r="N867" s="16"/>
      <c r="Q867" s="16"/>
      <c r="R867" s="59" t="str">
        <f t="shared" si="65"/>
        <v/>
      </c>
      <c r="S867" s="19" t="str">
        <f t="shared" si="66"/>
        <v/>
      </c>
      <c r="V867" s="16"/>
      <c r="W867" s="16"/>
      <c r="Z867" s="16"/>
      <c r="AA867" s="59" t="str">
        <f t="shared" si="67"/>
        <v/>
      </c>
      <c r="AB867" s="64" t="str">
        <f t="shared" si="68"/>
        <v/>
      </c>
      <c r="AC867" s="19" t="str">
        <f t="shared" si="69"/>
        <v/>
      </c>
    </row>
    <row r="868" spans="13:29">
      <c r="M868" s="16"/>
      <c r="N868" s="16"/>
      <c r="Q868" s="16"/>
      <c r="R868" s="59" t="str">
        <f t="shared" si="65"/>
        <v/>
      </c>
      <c r="S868" s="19" t="str">
        <f t="shared" si="66"/>
        <v/>
      </c>
      <c r="V868" s="16"/>
      <c r="W868" s="16"/>
      <c r="Z868" s="16"/>
      <c r="AA868" s="59" t="str">
        <f t="shared" si="67"/>
        <v/>
      </c>
      <c r="AB868" s="64" t="str">
        <f t="shared" si="68"/>
        <v/>
      </c>
      <c r="AC868" s="19" t="str">
        <f t="shared" si="69"/>
        <v/>
      </c>
    </row>
    <row r="869" spans="13:29">
      <c r="M869" s="16"/>
      <c r="N869" s="16"/>
      <c r="Q869" s="16"/>
      <c r="R869" s="59" t="str">
        <f t="shared" si="65"/>
        <v/>
      </c>
      <c r="S869" s="19" t="str">
        <f t="shared" si="66"/>
        <v/>
      </c>
      <c r="V869" s="16"/>
      <c r="W869" s="16"/>
      <c r="Z869" s="16"/>
      <c r="AA869" s="59" t="str">
        <f t="shared" si="67"/>
        <v/>
      </c>
      <c r="AB869" s="64" t="str">
        <f t="shared" si="68"/>
        <v/>
      </c>
      <c r="AC869" s="19" t="str">
        <f t="shared" si="69"/>
        <v/>
      </c>
    </row>
    <row r="870" spans="13:29">
      <c r="M870" s="16"/>
      <c r="N870" s="16"/>
      <c r="Q870" s="16"/>
      <c r="R870" s="59" t="str">
        <f t="shared" si="65"/>
        <v/>
      </c>
      <c r="S870" s="19" t="str">
        <f t="shared" si="66"/>
        <v/>
      </c>
      <c r="V870" s="16"/>
      <c r="W870" s="16"/>
      <c r="Z870" s="16"/>
      <c r="AA870" s="59" t="str">
        <f t="shared" si="67"/>
        <v/>
      </c>
      <c r="AB870" s="64" t="str">
        <f t="shared" si="68"/>
        <v/>
      </c>
      <c r="AC870" s="19" t="str">
        <f t="shared" si="69"/>
        <v/>
      </c>
    </row>
    <row r="871" spans="13:29">
      <c r="M871" s="16"/>
      <c r="N871" s="16"/>
      <c r="Q871" s="16"/>
      <c r="R871" s="59" t="str">
        <f t="shared" si="65"/>
        <v/>
      </c>
      <c r="S871" s="19" t="str">
        <f t="shared" si="66"/>
        <v/>
      </c>
      <c r="V871" s="16"/>
      <c r="W871" s="16"/>
      <c r="Z871" s="16"/>
      <c r="AA871" s="59" t="str">
        <f t="shared" si="67"/>
        <v/>
      </c>
      <c r="AB871" s="64" t="str">
        <f t="shared" si="68"/>
        <v/>
      </c>
      <c r="AC871" s="19" t="str">
        <f t="shared" si="69"/>
        <v/>
      </c>
    </row>
    <row r="872" spans="13:29">
      <c r="M872" s="16"/>
      <c r="N872" s="16"/>
      <c r="Q872" s="16"/>
      <c r="R872" s="59" t="str">
        <f t="shared" si="65"/>
        <v/>
      </c>
      <c r="S872" s="19" t="str">
        <f t="shared" si="66"/>
        <v/>
      </c>
      <c r="V872" s="16"/>
      <c r="W872" s="16"/>
      <c r="Z872" s="16"/>
      <c r="AA872" s="59" t="str">
        <f t="shared" si="67"/>
        <v/>
      </c>
      <c r="AB872" s="64" t="str">
        <f t="shared" si="68"/>
        <v/>
      </c>
      <c r="AC872" s="19" t="str">
        <f t="shared" si="69"/>
        <v/>
      </c>
    </row>
    <row r="873" spans="13:29">
      <c r="M873" s="16"/>
      <c r="N873" s="16"/>
      <c r="Q873" s="16"/>
      <c r="R873" s="59" t="str">
        <f t="shared" si="65"/>
        <v/>
      </c>
      <c r="S873" s="19" t="str">
        <f t="shared" si="66"/>
        <v/>
      </c>
      <c r="V873" s="16"/>
      <c r="W873" s="16"/>
      <c r="Z873" s="16"/>
      <c r="AA873" s="59" t="str">
        <f t="shared" si="67"/>
        <v/>
      </c>
      <c r="AB873" s="64" t="str">
        <f t="shared" si="68"/>
        <v/>
      </c>
      <c r="AC873" s="19" t="str">
        <f t="shared" si="69"/>
        <v/>
      </c>
    </row>
    <row r="874" spans="13:29">
      <c r="M874" s="16"/>
      <c r="N874" s="16"/>
      <c r="Q874" s="16"/>
      <c r="R874" s="59" t="str">
        <f t="shared" si="65"/>
        <v/>
      </c>
      <c r="S874" s="19" t="str">
        <f t="shared" si="66"/>
        <v/>
      </c>
      <c r="V874" s="16"/>
      <c r="W874" s="16"/>
      <c r="Z874" s="16"/>
      <c r="AA874" s="59" t="str">
        <f t="shared" si="67"/>
        <v/>
      </c>
      <c r="AB874" s="64" t="str">
        <f t="shared" si="68"/>
        <v/>
      </c>
      <c r="AC874" s="19" t="str">
        <f t="shared" si="69"/>
        <v/>
      </c>
    </row>
    <row r="875" spans="13:29">
      <c r="M875" s="16"/>
      <c r="N875" s="16"/>
      <c r="Q875" s="16"/>
      <c r="R875" s="59" t="str">
        <f t="shared" si="65"/>
        <v/>
      </c>
      <c r="S875" s="19" t="str">
        <f t="shared" si="66"/>
        <v/>
      </c>
      <c r="V875" s="16"/>
      <c r="W875" s="16"/>
      <c r="Z875" s="16"/>
      <c r="AA875" s="59" t="str">
        <f t="shared" si="67"/>
        <v/>
      </c>
      <c r="AB875" s="64" t="str">
        <f t="shared" si="68"/>
        <v/>
      </c>
      <c r="AC875" s="19" t="str">
        <f t="shared" si="69"/>
        <v/>
      </c>
    </row>
    <row r="876" spans="13:29">
      <c r="M876" s="16"/>
      <c r="N876" s="16"/>
      <c r="Q876" s="16"/>
      <c r="R876" s="59" t="str">
        <f t="shared" si="65"/>
        <v/>
      </c>
      <c r="S876" s="19" t="str">
        <f t="shared" si="66"/>
        <v/>
      </c>
      <c r="V876" s="16"/>
      <c r="W876" s="16"/>
      <c r="Z876" s="16"/>
      <c r="AA876" s="59" t="str">
        <f t="shared" si="67"/>
        <v/>
      </c>
      <c r="AB876" s="64" t="str">
        <f t="shared" si="68"/>
        <v/>
      </c>
      <c r="AC876" s="19" t="str">
        <f t="shared" si="69"/>
        <v/>
      </c>
    </row>
    <row r="877" spans="13:29">
      <c r="M877" s="16"/>
      <c r="N877" s="16"/>
      <c r="Q877" s="16"/>
      <c r="R877" s="59" t="str">
        <f t="shared" si="65"/>
        <v/>
      </c>
      <c r="S877" s="19" t="str">
        <f t="shared" si="66"/>
        <v/>
      </c>
      <c r="V877" s="16"/>
      <c r="W877" s="16"/>
      <c r="Z877" s="16"/>
      <c r="AA877" s="59" t="str">
        <f t="shared" si="67"/>
        <v/>
      </c>
      <c r="AB877" s="64" t="str">
        <f t="shared" si="68"/>
        <v/>
      </c>
      <c r="AC877" s="19" t="str">
        <f t="shared" si="69"/>
        <v/>
      </c>
    </row>
    <row r="878" spans="13:29">
      <c r="M878" s="16"/>
      <c r="N878" s="16"/>
      <c r="Q878" s="16"/>
      <c r="R878" s="59" t="str">
        <f t="shared" si="65"/>
        <v/>
      </c>
      <c r="S878" s="19" t="str">
        <f t="shared" si="66"/>
        <v/>
      </c>
      <c r="V878" s="16"/>
      <c r="W878" s="16"/>
      <c r="Z878" s="16"/>
      <c r="AA878" s="59" t="str">
        <f t="shared" si="67"/>
        <v/>
      </c>
      <c r="AB878" s="64" t="str">
        <f t="shared" si="68"/>
        <v/>
      </c>
      <c r="AC878" s="19" t="str">
        <f t="shared" si="69"/>
        <v/>
      </c>
    </row>
    <row r="879" spans="13:29">
      <c r="M879" s="16"/>
      <c r="N879" s="16"/>
      <c r="Q879" s="16"/>
      <c r="R879" s="59" t="str">
        <f t="shared" si="65"/>
        <v/>
      </c>
      <c r="S879" s="19" t="str">
        <f t="shared" si="66"/>
        <v/>
      </c>
      <c r="V879" s="16"/>
      <c r="W879" s="16"/>
      <c r="Z879" s="16"/>
      <c r="AA879" s="59" t="str">
        <f t="shared" si="67"/>
        <v/>
      </c>
      <c r="AB879" s="64" t="str">
        <f t="shared" si="68"/>
        <v/>
      </c>
      <c r="AC879" s="19" t="str">
        <f t="shared" si="69"/>
        <v/>
      </c>
    </row>
    <row r="880" spans="13:29">
      <c r="M880" s="16"/>
      <c r="N880" s="16"/>
      <c r="Q880" s="16"/>
      <c r="R880" s="59" t="str">
        <f t="shared" si="65"/>
        <v/>
      </c>
      <c r="S880" s="19" t="str">
        <f t="shared" si="66"/>
        <v/>
      </c>
      <c r="V880" s="16"/>
      <c r="W880" s="16"/>
      <c r="Z880" s="16"/>
      <c r="AA880" s="59" t="str">
        <f t="shared" si="67"/>
        <v/>
      </c>
      <c r="AB880" s="64" t="str">
        <f t="shared" si="68"/>
        <v/>
      </c>
      <c r="AC880" s="19" t="str">
        <f t="shared" si="69"/>
        <v/>
      </c>
    </row>
    <row r="881" spans="13:29">
      <c r="M881" s="16"/>
      <c r="N881" s="16"/>
      <c r="Q881" s="16"/>
      <c r="R881" s="59" t="str">
        <f t="shared" si="65"/>
        <v/>
      </c>
      <c r="S881" s="19" t="str">
        <f t="shared" si="66"/>
        <v/>
      </c>
      <c r="V881" s="16"/>
      <c r="W881" s="16"/>
      <c r="Z881" s="16"/>
      <c r="AA881" s="59" t="str">
        <f t="shared" si="67"/>
        <v/>
      </c>
      <c r="AB881" s="64" t="str">
        <f t="shared" si="68"/>
        <v/>
      </c>
      <c r="AC881" s="19" t="str">
        <f t="shared" si="69"/>
        <v/>
      </c>
    </row>
    <row r="882" spans="13:29">
      <c r="M882" s="16"/>
      <c r="N882" s="16"/>
      <c r="Q882" s="16"/>
      <c r="R882" s="59" t="str">
        <f t="shared" si="65"/>
        <v/>
      </c>
      <c r="S882" s="19" t="str">
        <f t="shared" si="66"/>
        <v/>
      </c>
      <c r="V882" s="16"/>
      <c r="W882" s="16"/>
      <c r="Z882" s="16"/>
      <c r="AA882" s="59" t="str">
        <f t="shared" si="67"/>
        <v/>
      </c>
      <c r="AB882" s="64" t="str">
        <f t="shared" si="68"/>
        <v/>
      </c>
      <c r="AC882" s="19" t="str">
        <f t="shared" si="69"/>
        <v/>
      </c>
    </row>
    <row r="883" spans="13:29">
      <c r="M883" s="16"/>
      <c r="N883" s="16"/>
      <c r="Q883" s="16"/>
      <c r="R883" s="59" t="str">
        <f t="shared" si="65"/>
        <v/>
      </c>
      <c r="S883" s="19" t="str">
        <f t="shared" si="66"/>
        <v/>
      </c>
      <c r="V883" s="16"/>
      <c r="W883" s="16"/>
      <c r="Z883" s="16"/>
      <c r="AA883" s="59" t="str">
        <f t="shared" si="67"/>
        <v/>
      </c>
      <c r="AB883" s="64" t="str">
        <f t="shared" si="68"/>
        <v/>
      </c>
      <c r="AC883" s="19" t="str">
        <f t="shared" si="69"/>
        <v/>
      </c>
    </row>
    <row r="884" spans="13:29">
      <c r="M884" s="16"/>
      <c r="N884" s="16"/>
      <c r="Q884" s="16"/>
      <c r="R884" s="59" t="str">
        <f t="shared" si="65"/>
        <v/>
      </c>
      <c r="S884" s="19" t="str">
        <f t="shared" si="66"/>
        <v/>
      </c>
      <c r="V884" s="16"/>
      <c r="W884" s="16"/>
      <c r="Z884" s="16"/>
      <c r="AA884" s="59" t="str">
        <f t="shared" si="67"/>
        <v/>
      </c>
      <c r="AB884" s="64" t="str">
        <f t="shared" si="68"/>
        <v/>
      </c>
      <c r="AC884" s="19" t="str">
        <f t="shared" si="69"/>
        <v/>
      </c>
    </row>
    <row r="885" spans="13:29">
      <c r="M885" s="16"/>
      <c r="N885" s="16"/>
      <c r="Q885" s="16"/>
      <c r="R885" s="59" t="str">
        <f t="shared" si="65"/>
        <v/>
      </c>
      <c r="S885" s="19" t="str">
        <f t="shared" si="66"/>
        <v/>
      </c>
      <c r="V885" s="16"/>
      <c r="W885" s="16"/>
      <c r="Z885" s="16"/>
      <c r="AA885" s="59" t="str">
        <f t="shared" si="67"/>
        <v/>
      </c>
      <c r="AB885" s="64" t="str">
        <f t="shared" si="68"/>
        <v/>
      </c>
      <c r="AC885" s="19" t="str">
        <f t="shared" si="69"/>
        <v/>
      </c>
    </row>
    <row r="886" spans="13:29">
      <c r="M886" s="16"/>
      <c r="N886" s="16"/>
      <c r="Q886" s="16"/>
      <c r="R886" s="59" t="str">
        <f t="shared" si="65"/>
        <v/>
      </c>
      <c r="S886" s="19" t="str">
        <f t="shared" si="66"/>
        <v/>
      </c>
      <c r="V886" s="16"/>
      <c r="W886" s="16"/>
      <c r="Z886" s="16"/>
      <c r="AA886" s="59" t="str">
        <f t="shared" si="67"/>
        <v/>
      </c>
      <c r="AB886" s="64" t="str">
        <f t="shared" si="68"/>
        <v/>
      </c>
      <c r="AC886" s="19" t="str">
        <f t="shared" si="69"/>
        <v/>
      </c>
    </row>
    <row r="887" spans="13:29">
      <c r="M887" s="16"/>
      <c r="N887" s="16"/>
      <c r="Q887" s="16"/>
      <c r="R887" s="59" t="str">
        <f t="shared" si="65"/>
        <v/>
      </c>
      <c r="S887" s="19" t="str">
        <f t="shared" si="66"/>
        <v/>
      </c>
      <c r="V887" s="16"/>
      <c r="W887" s="16"/>
      <c r="Z887" s="16"/>
      <c r="AA887" s="59" t="str">
        <f t="shared" si="67"/>
        <v/>
      </c>
      <c r="AB887" s="64" t="str">
        <f t="shared" si="68"/>
        <v/>
      </c>
      <c r="AC887" s="19" t="str">
        <f t="shared" si="69"/>
        <v/>
      </c>
    </row>
    <row r="888" spans="13:29">
      <c r="M888" s="16"/>
      <c r="N888" s="16"/>
      <c r="Q888" s="16"/>
      <c r="R888" s="59" t="str">
        <f t="shared" si="65"/>
        <v/>
      </c>
      <c r="S888" s="19" t="str">
        <f t="shared" si="66"/>
        <v/>
      </c>
      <c r="V888" s="16"/>
      <c r="W888" s="16"/>
      <c r="Z888" s="16"/>
      <c r="AA888" s="59" t="str">
        <f t="shared" si="67"/>
        <v/>
      </c>
      <c r="AB888" s="64" t="str">
        <f t="shared" si="68"/>
        <v/>
      </c>
      <c r="AC888" s="19" t="str">
        <f t="shared" si="69"/>
        <v/>
      </c>
    </row>
    <row r="889" spans="13:29">
      <c r="M889" s="16"/>
      <c r="N889" s="16"/>
      <c r="Q889" s="16"/>
      <c r="R889" s="59" t="str">
        <f t="shared" si="65"/>
        <v/>
      </c>
      <c r="S889" s="19" t="str">
        <f t="shared" si="66"/>
        <v/>
      </c>
      <c r="V889" s="16"/>
      <c r="W889" s="16"/>
      <c r="Z889" s="16"/>
      <c r="AA889" s="59" t="str">
        <f t="shared" si="67"/>
        <v/>
      </c>
      <c r="AB889" s="64" t="str">
        <f t="shared" si="68"/>
        <v/>
      </c>
      <c r="AC889" s="19" t="str">
        <f t="shared" si="69"/>
        <v/>
      </c>
    </row>
    <row r="890" spans="13:29">
      <c r="M890" s="16"/>
      <c r="N890" s="16"/>
      <c r="Q890" s="16"/>
      <c r="R890" s="59" t="str">
        <f t="shared" si="65"/>
        <v/>
      </c>
      <c r="S890" s="19" t="str">
        <f t="shared" si="66"/>
        <v/>
      </c>
      <c r="V890" s="16"/>
      <c r="W890" s="16"/>
      <c r="Z890" s="16"/>
      <c r="AA890" s="59" t="str">
        <f t="shared" si="67"/>
        <v/>
      </c>
      <c r="AB890" s="64" t="str">
        <f t="shared" si="68"/>
        <v/>
      </c>
      <c r="AC890" s="19" t="str">
        <f t="shared" si="69"/>
        <v/>
      </c>
    </row>
    <row r="891" spans="13:29">
      <c r="M891" s="16"/>
      <c r="N891" s="16"/>
      <c r="Q891" s="16"/>
      <c r="R891" s="59" t="str">
        <f t="shared" si="65"/>
        <v/>
      </c>
      <c r="S891" s="19" t="str">
        <f t="shared" si="66"/>
        <v/>
      </c>
      <c r="V891" s="16"/>
      <c r="W891" s="16"/>
      <c r="Z891" s="16"/>
      <c r="AA891" s="59" t="str">
        <f t="shared" si="67"/>
        <v/>
      </c>
      <c r="AB891" s="64" t="str">
        <f t="shared" si="68"/>
        <v/>
      </c>
      <c r="AC891" s="19" t="str">
        <f t="shared" si="69"/>
        <v/>
      </c>
    </row>
    <row r="892" spans="13:29">
      <c r="M892" s="16"/>
      <c r="N892" s="16"/>
      <c r="Q892" s="16"/>
      <c r="R892" s="59" t="str">
        <f t="shared" si="65"/>
        <v/>
      </c>
      <c r="S892" s="19" t="str">
        <f t="shared" si="66"/>
        <v/>
      </c>
      <c r="V892" s="16"/>
      <c r="W892" s="16"/>
      <c r="Z892" s="16"/>
      <c r="AA892" s="59" t="str">
        <f t="shared" si="67"/>
        <v/>
      </c>
      <c r="AB892" s="64" t="str">
        <f t="shared" si="68"/>
        <v/>
      </c>
      <c r="AC892" s="19" t="str">
        <f t="shared" si="69"/>
        <v/>
      </c>
    </row>
    <row r="893" spans="13:29">
      <c r="M893" s="16"/>
      <c r="N893" s="16"/>
      <c r="Q893" s="16"/>
      <c r="R893" s="59" t="str">
        <f t="shared" si="65"/>
        <v/>
      </c>
      <c r="S893" s="19" t="str">
        <f t="shared" si="66"/>
        <v/>
      </c>
      <c r="V893" s="16"/>
      <c r="W893" s="16"/>
      <c r="Z893" s="16"/>
      <c r="AA893" s="59" t="str">
        <f t="shared" si="67"/>
        <v/>
      </c>
      <c r="AB893" s="64" t="str">
        <f t="shared" si="68"/>
        <v/>
      </c>
      <c r="AC893" s="19" t="str">
        <f t="shared" si="69"/>
        <v/>
      </c>
    </row>
    <row r="894" spans="13:29">
      <c r="M894" s="16"/>
      <c r="N894" s="16"/>
      <c r="Q894" s="16"/>
      <c r="R894" s="59" t="str">
        <f t="shared" si="65"/>
        <v/>
      </c>
      <c r="S894" s="19" t="str">
        <f t="shared" si="66"/>
        <v/>
      </c>
      <c r="V894" s="16"/>
      <c r="W894" s="16"/>
      <c r="Z894" s="16"/>
      <c r="AA894" s="59" t="str">
        <f t="shared" si="67"/>
        <v/>
      </c>
      <c r="AB894" s="64" t="str">
        <f t="shared" si="68"/>
        <v/>
      </c>
      <c r="AC894" s="19" t="str">
        <f t="shared" si="69"/>
        <v/>
      </c>
    </row>
    <row r="895" spans="13:29">
      <c r="M895" s="16"/>
      <c r="N895" s="16"/>
      <c r="Q895" s="16"/>
      <c r="R895" s="59" t="str">
        <f t="shared" si="65"/>
        <v/>
      </c>
      <c r="S895" s="19" t="str">
        <f t="shared" si="66"/>
        <v/>
      </c>
      <c r="V895" s="16"/>
      <c r="W895" s="16"/>
      <c r="Z895" s="16"/>
      <c r="AA895" s="59" t="str">
        <f t="shared" si="67"/>
        <v/>
      </c>
      <c r="AB895" s="64" t="str">
        <f t="shared" si="68"/>
        <v/>
      </c>
      <c r="AC895" s="19" t="str">
        <f t="shared" si="69"/>
        <v/>
      </c>
    </row>
    <row r="896" spans="13:29">
      <c r="M896" s="16"/>
      <c r="N896" s="16"/>
      <c r="Q896" s="16"/>
      <c r="R896" s="59" t="str">
        <f t="shared" si="65"/>
        <v/>
      </c>
      <c r="S896" s="19" t="str">
        <f t="shared" si="66"/>
        <v/>
      </c>
      <c r="V896" s="16"/>
      <c r="W896" s="16"/>
      <c r="Z896" s="16"/>
      <c r="AA896" s="59" t="str">
        <f t="shared" si="67"/>
        <v/>
      </c>
      <c r="AB896" s="64" t="str">
        <f t="shared" si="68"/>
        <v/>
      </c>
      <c r="AC896" s="19" t="str">
        <f t="shared" si="69"/>
        <v/>
      </c>
    </row>
    <row r="897" spans="13:29">
      <c r="M897" s="16"/>
      <c r="N897" s="16"/>
      <c r="Q897" s="16"/>
      <c r="R897" s="59" t="str">
        <f t="shared" si="65"/>
        <v/>
      </c>
      <c r="S897" s="19" t="str">
        <f t="shared" si="66"/>
        <v/>
      </c>
      <c r="V897" s="16"/>
      <c r="W897" s="16"/>
      <c r="Z897" s="16"/>
      <c r="AA897" s="59" t="str">
        <f t="shared" si="67"/>
        <v/>
      </c>
      <c r="AB897" s="64" t="str">
        <f t="shared" si="68"/>
        <v/>
      </c>
      <c r="AC897" s="19" t="str">
        <f t="shared" si="69"/>
        <v/>
      </c>
    </row>
    <row r="898" spans="13:29">
      <c r="M898" s="16"/>
      <c r="N898" s="16"/>
      <c r="Q898" s="16"/>
      <c r="R898" s="59" t="str">
        <f t="shared" si="65"/>
        <v/>
      </c>
      <c r="S898" s="19" t="str">
        <f t="shared" si="66"/>
        <v/>
      </c>
      <c r="V898" s="16"/>
      <c r="W898" s="16"/>
      <c r="Z898" s="16"/>
      <c r="AA898" s="59" t="str">
        <f t="shared" si="67"/>
        <v/>
      </c>
      <c r="AB898" s="64" t="str">
        <f t="shared" si="68"/>
        <v/>
      </c>
      <c r="AC898" s="19" t="str">
        <f t="shared" si="69"/>
        <v/>
      </c>
    </row>
    <row r="899" spans="13:29">
      <c r="M899" s="16"/>
      <c r="N899" s="16"/>
      <c r="Q899" s="16"/>
      <c r="R899" s="59" t="str">
        <f t="shared" ref="R899:R962" si="70">IF(AND(K899="Accepted",N899=""),"Enter date 1st dose administered",IF(AND(K899="Previously vaccinated at another facility",N899=""),"Enter date 1st dose administered",IF(AND(K899="Refused",L899=""),"Enter reason for refusal",IF(N899&lt;&gt;"","YES",IF(K899="Refused","NO",IF(AND($J899&lt;&gt;"",K899=""),"Enter Vaccination Status",IF(K899="Unknown","Unknown","")))))))</f>
        <v/>
      </c>
      <c r="S899" s="19" t="str">
        <f t="shared" ref="S899:S962" si="71">IF(N899="","",IF(J899="Pfizer-BioNTech",N899+21,IF(J899="Moderna",N899+28,IF(J899="Janssen/Johnson &amp; Johnson","N/A",""))))</f>
        <v/>
      </c>
      <c r="V899" s="16"/>
      <c r="W899" s="16"/>
      <c r="Z899" s="16"/>
      <c r="AA899" s="59" t="str">
        <f t="shared" ref="AA899:AA962" si="72">IF($J899="Janssen/Johnson &amp; Johnson","N/A",IF(AND(T899="Accepted",W899=""),"Enter date 2nd dose administered",IF(AND(T899="Previously vaccinated at another facility",W899=""),"Enter date 2nd dose administered",IF(R899="NO","NO",IF(AND(T899="Refused",U899=""),"Enter reason for refusal",IF(W899&lt;&gt;"","YES",IF(T899="Refused","NO",IF(AND(R899="YES",T899=""),"NO",IF(T899="Unknown","Unknown","")))))))))</f>
        <v/>
      </c>
      <c r="AB899" s="64" t="str">
        <f t="shared" ref="AB899:AB962" si="73">IF(OR(Z899="YES",Q899="YES"),"YES",IF(AC899="","","NO"))</f>
        <v/>
      </c>
      <c r="AC899" s="19" t="str">
        <f t="shared" ref="AC899:AC962" si="74">IF(OR(AA899="YES",AA899="Enter date 2nd dose administered"),"YES",IF(AND(J899="Janssen/Johnson &amp; Johnson",R899="YES"),"YES",IF(OR(L899="Medical Contraindication",U899="Medical Contraindication"),"Medical Contraindication",IF(AND(R899="YES",T899=""),"NEEDS 2ND DOSE",IF(AND(R899="Enter date 1st dose administered",T899=""),"NEEDS 2ND DOSE",IF(AND(R899="YES",U899="Offered and Declined"),"Refused 2nd Dose",IF(OR(R899="NO",R899="Enter reason for refusal"),"NO",IF(OR(R899="Unknown",AA899="Unknown"),"Unknown",""))))))))</f>
        <v/>
      </c>
    </row>
    <row r="900" spans="13:29">
      <c r="M900" s="16"/>
      <c r="N900" s="16"/>
      <c r="Q900" s="16"/>
      <c r="R900" s="59" t="str">
        <f t="shared" si="70"/>
        <v/>
      </c>
      <c r="S900" s="19" t="str">
        <f t="shared" si="71"/>
        <v/>
      </c>
      <c r="V900" s="16"/>
      <c r="W900" s="16"/>
      <c r="Z900" s="16"/>
      <c r="AA900" s="59" t="str">
        <f t="shared" si="72"/>
        <v/>
      </c>
      <c r="AB900" s="64" t="str">
        <f t="shared" si="73"/>
        <v/>
      </c>
      <c r="AC900" s="19" t="str">
        <f t="shared" si="74"/>
        <v/>
      </c>
    </row>
    <row r="901" spans="13:29">
      <c r="M901" s="16"/>
      <c r="N901" s="16"/>
      <c r="Q901" s="16"/>
      <c r="R901" s="59" t="str">
        <f t="shared" si="70"/>
        <v/>
      </c>
      <c r="S901" s="19" t="str">
        <f t="shared" si="71"/>
        <v/>
      </c>
      <c r="V901" s="16"/>
      <c r="W901" s="16"/>
      <c r="Z901" s="16"/>
      <c r="AA901" s="59" t="str">
        <f t="shared" si="72"/>
        <v/>
      </c>
      <c r="AB901" s="64" t="str">
        <f t="shared" si="73"/>
        <v/>
      </c>
      <c r="AC901" s="19" t="str">
        <f t="shared" si="74"/>
        <v/>
      </c>
    </row>
    <row r="902" spans="13:29">
      <c r="M902" s="16"/>
      <c r="N902" s="16"/>
      <c r="Q902" s="16"/>
      <c r="R902" s="59" t="str">
        <f t="shared" si="70"/>
        <v/>
      </c>
      <c r="S902" s="19" t="str">
        <f t="shared" si="71"/>
        <v/>
      </c>
      <c r="V902" s="16"/>
      <c r="W902" s="16"/>
      <c r="Z902" s="16"/>
      <c r="AA902" s="59" t="str">
        <f t="shared" si="72"/>
        <v/>
      </c>
      <c r="AB902" s="64" t="str">
        <f t="shared" si="73"/>
        <v/>
      </c>
      <c r="AC902" s="19" t="str">
        <f t="shared" si="74"/>
        <v/>
      </c>
    </row>
    <row r="903" spans="13:29">
      <c r="M903" s="16"/>
      <c r="N903" s="16"/>
      <c r="Q903" s="16"/>
      <c r="R903" s="59" t="str">
        <f t="shared" si="70"/>
        <v/>
      </c>
      <c r="S903" s="19" t="str">
        <f t="shared" si="71"/>
        <v/>
      </c>
      <c r="V903" s="16"/>
      <c r="W903" s="16"/>
      <c r="Z903" s="16"/>
      <c r="AA903" s="59" t="str">
        <f t="shared" si="72"/>
        <v/>
      </c>
      <c r="AB903" s="64" t="str">
        <f t="shared" si="73"/>
        <v/>
      </c>
      <c r="AC903" s="19" t="str">
        <f t="shared" si="74"/>
        <v/>
      </c>
    </row>
    <row r="904" spans="13:29">
      <c r="M904" s="16"/>
      <c r="N904" s="16"/>
      <c r="Q904" s="16"/>
      <c r="R904" s="59" t="str">
        <f t="shared" si="70"/>
        <v/>
      </c>
      <c r="S904" s="19" t="str">
        <f t="shared" si="71"/>
        <v/>
      </c>
      <c r="V904" s="16"/>
      <c r="W904" s="16"/>
      <c r="Z904" s="16"/>
      <c r="AA904" s="59" t="str">
        <f t="shared" si="72"/>
        <v/>
      </c>
      <c r="AB904" s="64" t="str">
        <f t="shared" si="73"/>
        <v/>
      </c>
      <c r="AC904" s="19" t="str">
        <f t="shared" si="74"/>
        <v/>
      </c>
    </row>
    <row r="905" spans="13:29">
      <c r="M905" s="16"/>
      <c r="N905" s="16"/>
      <c r="Q905" s="16"/>
      <c r="R905" s="59" t="str">
        <f t="shared" si="70"/>
        <v/>
      </c>
      <c r="S905" s="19" t="str">
        <f t="shared" si="71"/>
        <v/>
      </c>
      <c r="V905" s="16"/>
      <c r="W905" s="16"/>
      <c r="Z905" s="16"/>
      <c r="AA905" s="59" t="str">
        <f t="shared" si="72"/>
        <v/>
      </c>
      <c r="AB905" s="64" t="str">
        <f t="shared" si="73"/>
        <v/>
      </c>
      <c r="AC905" s="19" t="str">
        <f t="shared" si="74"/>
        <v/>
      </c>
    </row>
    <row r="906" spans="13:29">
      <c r="M906" s="16"/>
      <c r="N906" s="16"/>
      <c r="Q906" s="16"/>
      <c r="R906" s="59" t="str">
        <f t="shared" si="70"/>
        <v/>
      </c>
      <c r="S906" s="19" t="str">
        <f t="shared" si="71"/>
        <v/>
      </c>
      <c r="V906" s="16"/>
      <c r="W906" s="16"/>
      <c r="Z906" s="16"/>
      <c r="AA906" s="59" t="str">
        <f t="shared" si="72"/>
        <v/>
      </c>
      <c r="AB906" s="64" t="str">
        <f t="shared" si="73"/>
        <v/>
      </c>
      <c r="AC906" s="19" t="str">
        <f t="shared" si="74"/>
        <v/>
      </c>
    </row>
    <row r="907" spans="13:29">
      <c r="M907" s="16"/>
      <c r="N907" s="16"/>
      <c r="Q907" s="16"/>
      <c r="R907" s="59" t="str">
        <f t="shared" si="70"/>
        <v/>
      </c>
      <c r="S907" s="19" t="str">
        <f t="shared" si="71"/>
        <v/>
      </c>
      <c r="V907" s="16"/>
      <c r="W907" s="16"/>
      <c r="Z907" s="16"/>
      <c r="AA907" s="59" t="str">
        <f t="shared" si="72"/>
        <v/>
      </c>
      <c r="AB907" s="64" t="str">
        <f t="shared" si="73"/>
        <v/>
      </c>
      <c r="AC907" s="19" t="str">
        <f t="shared" si="74"/>
        <v/>
      </c>
    </row>
    <row r="908" spans="13:29">
      <c r="M908" s="16"/>
      <c r="N908" s="16"/>
      <c r="Q908" s="16"/>
      <c r="R908" s="59" t="str">
        <f t="shared" si="70"/>
        <v/>
      </c>
      <c r="S908" s="19" t="str">
        <f t="shared" si="71"/>
        <v/>
      </c>
      <c r="V908" s="16"/>
      <c r="W908" s="16"/>
      <c r="Z908" s="16"/>
      <c r="AA908" s="59" t="str">
        <f t="shared" si="72"/>
        <v/>
      </c>
      <c r="AB908" s="64" t="str">
        <f t="shared" si="73"/>
        <v/>
      </c>
      <c r="AC908" s="19" t="str">
        <f t="shared" si="74"/>
        <v/>
      </c>
    </row>
    <row r="909" spans="13:29">
      <c r="M909" s="16"/>
      <c r="N909" s="16"/>
      <c r="Q909" s="16"/>
      <c r="R909" s="59" t="str">
        <f t="shared" si="70"/>
        <v/>
      </c>
      <c r="S909" s="19" t="str">
        <f t="shared" si="71"/>
        <v/>
      </c>
      <c r="V909" s="16"/>
      <c r="W909" s="16"/>
      <c r="Z909" s="16"/>
      <c r="AA909" s="59" t="str">
        <f t="shared" si="72"/>
        <v/>
      </c>
      <c r="AB909" s="64" t="str">
        <f t="shared" si="73"/>
        <v/>
      </c>
      <c r="AC909" s="19" t="str">
        <f t="shared" si="74"/>
        <v/>
      </c>
    </row>
    <row r="910" spans="13:29">
      <c r="M910" s="16"/>
      <c r="N910" s="16"/>
      <c r="Q910" s="16"/>
      <c r="R910" s="59" t="str">
        <f t="shared" si="70"/>
        <v/>
      </c>
      <c r="S910" s="19" t="str">
        <f t="shared" si="71"/>
        <v/>
      </c>
      <c r="V910" s="16"/>
      <c r="W910" s="16"/>
      <c r="Z910" s="16"/>
      <c r="AA910" s="59" t="str">
        <f t="shared" si="72"/>
        <v/>
      </c>
      <c r="AB910" s="64" t="str">
        <f t="shared" si="73"/>
        <v/>
      </c>
      <c r="AC910" s="19" t="str">
        <f t="shared" si="74"/>
        <v/>
      </c>
    </row>
    <row r="911" spans="13:29">
      <c r="M911" s="16"/>
      <c r="N911" s="16"/>
      <c r="Q911" s="16"/>
      <c r="R911" s="59" t="str">
        <f t="shared" si="70"/>
        <v/>
      </c>
      <c r="S911" s="19" t="str">
        <f t="shared" si="71"/>
        <v/>
      </c>
      <c r="V911" s="16"/>
      <c r="W911" s="16"/>
      <c r="Z911" s="16"/>
      <c r="AA911" s="59" t="str">
        <f t="shared" si="72"/>
        <v/>
      </c>
      <c r="AB911" s="64" t="str">
        <f t="shared" si="73"/>
        <v/>
      </c>
      <c r="AC911" s="19" t="str">
        <f t="shared" si="74"/>
        <v/>
      </c>
    </row>
    <row r="912" spans="13:29">
      <c r="M912" s="16"/>
      <c r="N912" s="16"/>
      <c r="Q912" s="16"/>
      <c r="R912" s="59" t="str">
        <f t="shared" si="70"/>
        <v/>
      </c>
      <c r="S912" s="19" t="str">
        <f t="shared" si="71"/>
        <v/>
      </c>
      <c r="V912" s="16"/>
      <c r="W912" s="16"/>
      <c r="Z912" s="16"/>
      <c r="AA912" s="59" t="str">
        <f t="shared" si="72"/>
        <v/>
      </c>
      <c r="AB912" s="64" t="str">
        <f t="shared" si="73"/>
        <v/>
      </c>
      <c r="AC912" s="19" t="str">
        <f t="shared" si="74"/>
        <v/>
      </c>
    </row>
    <row r="913" spans="13:29">
      <c r="M913" s="16"/>
      <c r="N913" s="16"/>
      <c r="Q913" s="16"/>
      <c r="R913" s="59" t="str">
        <f t="shared" si="70"/>
        <v/>
      </c>
      <c r="S913" s="19" t="str">
        <f t="shared" si="71"/>
        <v/>
      </c>
      <c r="V913" s="16"/>
      <c r="W913" s="16"/>
      <c r="Z913" s="16"/>
      <c r="AA913" s="59" t="str">
        <f t="shared" si="72"/>
        <v/>
      </c>
      <c r="AB913" s="64" t="str">
        <f t="shared" si="73"/>
        <v/>
      </c>
      <c r="AC913" s="19" t="str">
        <f t="shared" si="74"/>
        <v/>
      </c>
    </row>
    <row r="914" spans="13:29">
      <c r="M914" s="16"/>
      <c r="N914" s="16"/>
      <c r="Q914" s="16"/>
      <c r="R914" s="59" t="str">
        <f t="shared" si="70"/>
        <v/>
      </c>
      <c r="S914" s="19" t="str">
        <f t="shared" si="71"/>
        <v/>
      </c>
      <c r="V914" s="16"/>
      <c r="W914" s="16"/>
      <c r="Z914" s="16"/>
      <c r="AA914" s="59" t="str">
        <f t="shared" si="72"/>
        <v/>
      </c>
      <c r="AB914" s="64" t="str">
        <f t="shared" si="73"/>
        <v/>
      </c>
      <c r="AC914" s="19" t="str">
        <f t="shared" si="74"/>
        <v/>
      </c>
    </row>
    <row r="915" spans="13:29">
      <c r="M915" s="16"/>
      <c r="N915" s="16"/>
      <c r="Q915" s="16"/>
      <c r="R915" s="59" t="str">
        <f t="shared" si="70"/>
        <v/>
      </c>
      <c r="S915" s="19" t="str">
        <f t="shared" si="71"/>
        <v/>
      </c>
      <c r="V915" s="16"/>
      <c r="W915" s="16"/>
      <c r="Z915" s="16"/>
      <c r="AA915" s="59" t="str">
        <f t="shared" si="72"/>
        <v/>
      </c>
      <c r="AB915" s="64" t="str">
        <f t="shared" si="73"/>
        <v/>
      </c>
      <c r="AC915" s="19" t="str">
        <f t="shared" si="74"/>
        <v/>
      </c>
    </row>
    <row r="916" spans="13:29">
      <c r="M916" s="16"/>
      <c r="N916" s="16"/>
      <c r="Q916" s="16"/>
      <c r="R916" s="59" t="str">
        <f t="shared" si="70"/>
        <v/>
      </c>
      <c r="S916" s="19" t="str">
        <f t="shared" si="71"/>
        <v/>
      </c>
      <c r="V916" s="16"/>
      <c r="W916" s="16"/>
      <c r="Z916" s="16"/>
      <c r="AA916" s="59" t="str">
        <f t="shared" si="72"/>
        <v/>
      </c>
      <c r="AB916" s="64" t="str">
        <f t="shared" si="73"/>
        <v/>
      </c>
      <c r="AC916" s="19" t="str">
        <f t="shared" si="74"/>
        <v/>
      </c>
    </row>
    <row r="917" spans="13:29">
      <c r="M917" s="16"/>
      <c r="N917" s="16"/>
      <c r="Q917" s="16"/>
      <c r="R917" s="59" t="str">
        <f t="shared" si="70"/>
        <v/>
      </c>
      <c r="S917" s="19" t="str">
        <f t="shared" si="71"/>
        <v/>
      </c>
      <c r="V917" s="16"/>
      <c r="W917" s="16"/>
      <c r="Z917" s="16"/>
      <c r="AA917" s="59" t="str">
        <f t="shared" si="72"/>
        <v/>
      </c>
      <c r="AB917" s="64" t="str">
        <f t="shared" si="73"/>
        <v/>
      </c>
      <c r="AC917" s="19" t="str">
        <f t="shared" si="74"/>
        <v/>
      </c>
    </row>
    <row r="918" spans="13:29">
      <c r="M918" s="16"/>
      <c r="N918" s="16"/>
      <c r="Q918" s="16"/>
      <c r="R918" s="59" t="str">
        <f t="shared" si="70"/>
        <v/>
      </c>
      <c r="S918" s="19" t="str">
        <f t="shared" si="71"/>
        <v/>
      </c>
      <c r="V918" s="16"/>
      <c r="W918" s="16"/>
      <c r="Z918" s="16"/>
      <c r="AA918" s="59" t="str">
        <f t="shared" si="72"/>
        <v/>
      </c>
      <c r="AB918" s="64" t="str">
        <f t="shared" si="73"/>
        <v/>
      </c>
      <c r="AC918" s="19" t="str">
        <f t="shared" si="74"/>
        <v/>
      </c>
    </row>
    <row r="919" spans="13:29">
      <c r="M919" s="16"/>
      <c r="N919" s="16"/>
      <c r="Q919" s="16"/>
      <c r="R919" s="59" t="str">
        <f t="shared" si="70"/>
        <v/>
      </c>
      <c r="S919" s="19" t="str">
        <f t="shared" si="71"/>
        <v/>
      </c>
      <c r="V919" s="16"/>
      <c r="W919" s="16"/>
      <c r="Z919" s="16"/>
      <c r="AA919" s="59" t="str">
        <f t="shared" si="72"/>
        <v/>
      </c>
      <c r="AB919" s="64" t="str">
        <f t="shared" si="73"/>
        <v/>
      </c>
      <c r="AC919" s="19" t="str">
        <f t="shared" si="74"/>
        <v/>
      </c>
    </row>
    <row r="920" spans="13:29">
      <c r="M920" s="16"/>
      <c r="N920" s="16"/>
      <c r="Q920" s="16"/>
      <c r="R920" s="59" t="str">
        <f t="shared" si="70"/>
        <v/>
      </c>
      <c r="S920" s="19" t="str">
        <f t="shared" si="71"/>
        <v/>
      </c>
      <c r="V920" s="16"/>
      <c r="W920" s="16"/>
      <c r="Z920" s="16"/>
      <c r="AA920" s="59" t="str">
        <f t="shared" si="72"/>
        <v/>
      </c>
      <c r="AB920" s="64" t="str">
        <f t="shared" si="73"/>
        <v/>
      </c>
      <c r="AC920" s="19" t="str">
        <f t="shared" si="74"/>
        <v/>
      </c>
    </row>
    <row r="921" spans="13:29">
      <c r="M921" s="16"/>
      <c r="N921" s="16"/>
      <c r="Q921" s="16"/>
      <c r="R921" s="59" t="str">
        <f t="shared" si="70"/>
        <v/>
      </c>
      <c r="S921" s="19" t="str">
        <f t="shared" si="71"/>
        <v/>
      </c>
      <c r="V921" s="16"/>
      <c r="W921" s="16"/>
      <c r="Z921" s="16"/>
      <c r="AA921" s="59" t="str">
        <f t="shared" si="72"/>
        <v/>
      </c>
      <c r="AB921" s="64" t="str">
        <f t="shared" si="73"/>
        <v/>
      </c>
      <c r="AC921" s="19" t="str">
        <f t="shared" si="74"/>
        <v/>
      </c>
    </row>
    <row r="922" spans="13:29">
      <c r="M922" s="16"/>
      <c r="N922" s="16"/>
      <c r="Q922" s="16"/>
      <c r="R922" s="59" t="str">
        <f t="shared" si="70"/>
        <v/>
      </c>
      <c r="S922" s="19" t="str">
        <f t="shared" si="71"/>
        <v/>
      </c>
      <c r="V922" s="16"/>
      <c r="W922" s="16"/>
      <c r="Z922" s="16"/>
      <c r="AA922" s="59" t="str">
        <f t="shared" si="72"/>
        <v/>
      </c>
      <c r="AB922" s="64" t="str">
        <f t="shared" si="73"/>
        <v/>
      </c>
      <c r="AC922" s="19" t="str">
        <f t="shared" si="74"/>
        <v/>
      </c>
    </row>
    <row r="923" spans="13:29">
      <c r="M923" s="16"/>
      <c r="N923" s="16"/>
      <c r="Q923" s="16"/>
      <c r="R923" s="59" t="str">
        <f t="shared" si="70"/>
        <v/>
      </c>
      <c r="S923" s="19" t="str">
        <f t="shared" si="71"/>
        <v/>
      </c>
      <c r="V923" s="16"/>
      <c r="W923" s="16"/>
      <c r="Z923" s="16"/>
      <c r="AA923" s="59" t="str">
        <f t="shared" si="72"/>
        <v/>
      </c>
      <c r="AB923" s="64" t="str">
        <f t="shared" si="73"/>
        <v/>
      </c>
      <c r="AC923" s="19" t="str">
        <f t="shared" si="74"/>
        <v/>
      </c>
    </row>
    <row r="924" spans="13:29">
      <c r="M924" s="16"/>
      <c r="N924" s="16"/>
      <c r="Q924" s="16"/>
      <c r="R924" s="59" t="str">
        <f t="shared" si="70"/>
        <v/>
      </c>
      <c r="S924" s="19" t="str">
        <f t="shared" si="71"/>
        <v/>
      </c>
      <c r="V924" s="16"/>
      <c r="W924" s="16"/>
      <c r="Z924" s="16"/>
      <c r="AA924" s="59" t="str">
        <f t="shared" si="72"/>
        <v/>
      </c>
      <c r="AB924" s="64" t="str">
        <f t="shared" si="73"/>
        <v/>
      </c>
      <c r="AC924" s="19" t="str">
        <f t="shared" si="74"/>
        <v/>
      </c>
    </row>
    <row r="925" spans="13:29">
      <c r="M925" s="16"/>
      <c r="N925" s="16"/>
      <c r="Q925" s="16"/>
      <c r="R925" s="59" t="str">
        <f t="shared" si="70"/>
        <v/>
      </c>
      <c r="S925" s="19" t="str">
        <f t="shared" si="71"/>
        <v/>
      </c>
      <c r="V925" s="16"/>
      <c r="W925" s="16"/>
      <c r="Z925" s="16"/>
      <c r="AA925" s="59" t="str">
        <f t="shared" si="72"/>
        <v/>
      </c>
      <c r="AB925" s="64" t="str">
        <f t="shared" si="73"/>
        <v/>
      </c>
      <c r="AC925" s="19" t="str">
        <f t="shared" si="74"/>
        <v/>
      </c>
    </row>
    <row r="926" spans="13:29">
      <c r="M926" s="16"/>
      <c r="N926" s="16"/>
      <c r="Q926" s="16"/>
      <c r="R926" s="59" t="str">
        <f t="shared" si="70"/>
        <v/>
      </c>
      <c r="S926" s="19" t="str">
        <f t="shared" si="71"/>
        <v/>
      </c>
      <c r="V926" s="16"/>
      <c r="W926" s="16"/>
      <c r="Z926" s="16"/>
      <c r="AA926" s="59" t="str">
        <f t="shared" si="72"/>
        <v/>
      </c>
      <c r="AB926" s="64" t="str">
        <f t="shared" si="73"/>
        <v/>
      </c>
      <c r="AC926" s="19" t="str">
        <f t="shared" si="74"/>
        <v/>
      </c>
    </row>
    <row r="927" spans="13:29">
      <c r="M927" s="16"/>
      <c r="N927" s="16"/>
      <c r="Q927" s="16"/>
      <c r="R927" s="59" t="str">
        <f t="shared" si="70"/>
        <v/>
      </c>
      <c r="S927" s="19" t="str">
        <f t="shared" si="71"/>
        <v/>
      </c>
      <c r="V927" s="16"/>
      <c r="W927" s="16"/>
      <c r="Z927" s="16"/>
      <c r="AA927" s="59" t="str">
        <f t="shared" si="72"/>
        <v/>
      </c>
      <c r="AB927" s="64" t="str">
        <f t="shared" si="73"/>
        <v/>
      </c>
      <c r="AC927" s="19" t="str">
        <f t="shared" si="74"/>
        <v/>
      </c>
    </row>
    <row r="928" spans="13:29">
      <c r="M928" s="16"/>
      <c r="N928" s="16"/>
      <c r="Q928" s="16"/>
      <c r="R928" s="59" t="str">
        <f t="shared" si="70"/>
        <v/>
      </c>
      <c r="S928" s="19" t="str">
        <f t="shared" si="71"/>
        <v/>
      </c>
      <c r="V928" s="16"/>
      <c r="W928" s="16"/>
      <c r="Z928" s="16"/>
      <c r="AA928" s="59" t="str">
        <f t="shared" si="72"/>
        <v/>
      </c>
      <c r="AB928" s="64" t="str">
        <f t="shared" si="73"/>
        <v/>
      </c>
      <c r="AC928" s="19" t="str">
        <f t="shared" si="74"/>
        <v/>
      </c>
    </row>
    <row r="929" spans="13:29">
      <c r="M929" s="16"/>
      <c r="N929" s="16"/>
      <c r="Q929" s="16"/>
      <c r="R929" s="59" t="str">
        <f t="shared" si="70"/>
        <v/>
      </c>
      <c r="S929" s="19" t="str">
        <f t="shared" si="71"/>
        <v/>
      </c>
      <c r="V929" s="16"/>
      <c r="W929" s="16"/>
      <c r="Z929" s="16"/>
      <c r="AA929" s="59" t="str">
        <f t="shared" si="72"/>
        <v/>
      </c>
      <c r="AB929" s="64" t="str">
        <f t="shared" si="73"/>
        <v/>
      </c>
      <c r="AC929" s="19" t="str">
        <f t="shared" si="74"/>
        <v/>
      </c>
    </row>
    <row r="930" spans="13:29">
      <c r="M930" s="16"/>
      <c r="N930" s="16"/>
      <c r="Q930" s="16"/>
      <c r="R930" s="59" t="str">
        <f t="shared" si="70"/>
        <v/>
      </c>
      <c r="S930" s="19" t="str">
        <f t="shared" si="71"/>
        <v/>
      </c>
      <c r="V930" s="16"/>
      <c r="W930" s="16"/>
      <c r="Z930" s="16"/>
      <c r="AA930" s="59" t="str">
        <f t="shared" si="72"/>
        <v/>
      </c>
      <c r="AB930" s="64" t="str">
        <f t="shared" si="73"/>
        <v/>
      </c>
      <c r="AC930" s="19" t="str">
        <f t="shared" si="74"/>
        <v/>
      </c>
    </row>
    <row r="931" spans="13:29">
      <c r="M931" s="16"/>
      <c r="N931" s="16"/>
      <c r="Q931" s="16"/>
      <c r="R931" s="59" t="str">
        <f t="shared" si="70"/>
        <v/>
      </c>
      <c r="S931" s="19" t="str">
        <f t="shared" si="71"/>
        <v/>
      </c>
      <c r="V931" s="16"/>
      <c r="W931" s="16"/>
      <c r="Z931" s="16"/>
      <c r="AA931" s="59" t="str">
        <f t="shared" si="72"/>
        <v/>
      </c>
      <c r="AB931" s="64" t="str">
        <f t="shared" si="73"/>
        <v/>
      </c>
      <c r="AC931" s="19" t="str">
        <f t="shared" si="74"/>
        <v/>
      </c>
    </row>
    <row r="932" spans="13:29">
      <c r="M932" s="16"/>
      <c r="N932" s="16"/>
      <c r="Q932" s="16"/>
      <c r="R932" s="59" t="str">
        <f t="shared" si="70"/>
        <v/>
      </c>
      <c r="S932" s="19" t="str">
        <f t="shared" si="71"/>
        <v/>
      </c>
      <c r="V932" s="16"/>
      <c r="W932" s="16"/>
      <c r="Z932" s="16"/>
      <c r="AA932" s="59" t="str">
        <f t="shared" si="72"/>
        <v/>
      </c>
      <c r="AB932" s="64" t="str">
        <f t="shared" si="73"/>
        <v/>
      </c>
      <c r="AC932" s="19" t="str">
        <f t="shared" si="74"/>
        <v/>
      </c>
    </row>
    <row r="933" spans="13:29">
      <c r="M933" s="16"/>
      <c r="N933" s="16"/>
      <c r="Q933" s="16"/>
      <c r="R933" s="59" t="str">
        <f t="shared" si="70"/>
        <v/>
      </c>
      <c r="S933" s="19" t="str">
        <f t="shared" si="71"/>
        <v/>
      </c>
      <c r="V933" s="16"/>
      <c r="W933" s="16"/>
      <c r="Z933" s="16"/>
      <c r="AA933" s="59" t="str">
        <f t="shared" si="72"/>
        <v/>
      </c>
      <c r="AB933" s="64" t="str">
        <f t="shared" si="73"/>
        <v/>
      </c>
      <c r="AC933" s="19" t="str">
        <f t="shared" si="74"/>
        <v/>
      </c>
    </row>
    <row r="934" spans="13:29">
      <c r="M934" s="16"/>
      <c r="N934" s="16"/>
      <c r="Q934" s="16"/>
      <c r="R934" s="59" t="str">
        <f t="shared" si="70"/>
        <v/>
      </c>
      <c r="S934" s="19" t="str">
        <f t="shared" si="71"/>
        <v/>
      </c>
      <c r="V934" s="16"/>
      <c r="W934" s="16"/>
      <c r="Z934" s="16"/>
      <c r="AA934" s="59" t="str">
        <f t="shared" si="72"/>
        <v/>
      </c>
      <c r="AB934" s="64" t="str">
        <f t="shared" si="73"/>
        <v/>
      </c>
      <c r="AC934" s="19" t="str">
        <f t="shared" si="74"/>
        <v/>
      </c>
    </row>
    <row r="935" spans="13:29">
      <c r="M935" s="16"/>
      <c r="N935" s="16"/>
      <c r="Q935" s="16"/>
      <c r="R935" s="59" t="str">
        <f t="shared" si="70"/>
        <v/>
      </c>
      <c r="S935" s="19" t="str">
        <f t="shared" si="71"/>
        <v/>
      </c>
      <c r="V935" s="16"/>
      <c r="W935" s="16"/>
      <c r="Z935" s="16"/>
      <c r="AA935" s="59" t="str">
        <f t="shared" si="72"/>
        <v/>
      </c>
      <c r="AB935" s="64" t="str">
        <f t="shared" si="73"/>
        <v/>
      </c>
      <c r="AC935" s="19" t="str">
        <f t="shared" si="74"/>
        <v/>
      </c>
    </row>
    <row r="936" spans="13:29">
      <c r="M936" s="16"/>
      <c r="N936" s="16"/>
      <c r="Q936" s="16"/>
      <c r="R936" s="59" t="str">
        <f t="shared" si="70"/>
        <v/>
      </c>
      <c r="S936" s="19" t="str">
        <f t="shared" si="71"/>
        <v/>
      </c>
      <c r="V936" s="16"/>
      <c r="W936" s="16"/>
      <c r="Z936" s="16"/>
      <c r="AA936" s="59" t="str">
        <f t="shared" si="72"/>
        <v/>
      </c>
      <c r="AB936" s="64" t="str">
        <f t="shared" si="73"/>
        <v/>
      </c>
      <c r="AC936" s="19" t="str">
        <f t="shared" si="74"/>
        <v/>
      </c>
    </row>
    <row r="937" spans="13:29">
      <c r="M937" s="16"/>
      <c r="N937" s="16"/>
      <c r="Q937" s="16"/>
      <c r="R937" s="59" t="str">
        <f t="shared" si="70"/>
        <v/>
      </c>
      <c r="S937" s="19" t="str">
        <f t="shared" si="71"/>
        <v/>
      </c>
      <c r="V937" s="16"/>
      <c r="W937" s="16"/>
      <c r="Z937" s="16"/>
      <c r="AA937" s="59" t="str">
        <f t="shared" si="72"/>
        <v/>
      </c>
      <c r="AB937" s="64" t="str">
        <f t="shared" si="73"/>
        <v/>
      </c>
      <c r="AC937" s="19" t="str">
        <f t="shared" si="74"/>
        <v/>
      </c>
    </row>
    <row r="938" spans="13:29">
      <c r="M938" s="16"/>
      <c r="N938" s="16"/>
      <c r="Q938" s="16"/>
      <c r="R938" s="59" t="str">
        <f t="shared" si="70"/>
        <v/>
      </c>
      <c r="S938" s="19" t="str">
        <f t="shared" si="71"/>
        <v/>
      </c>
      <c r="V938" s="16"/>
      <c r="W938" s="16"/>
      <c r="Z938" s="16"/>
      <c r="AA938" s="59" t="str">
        <f t="shared" si="72"/>
        <v/>
      </c>
      <c r="AB938" s="64" t="str">
        <f t="shared" si="73"/>
        <v/>
      </c>
      <c r="AC938" s="19" t="str">
        <f t="shared" si="74"/>
        <v/>
      </c>
    </row>
    <row r="939" spans="13:29">
      <c r="M939" s="16"/>
      <c r="N939" s="16"/>
      <c r="Q939" s="16"/>
      <c r="R939" s="59" t="str">
        <f t="shared" si="70"/>
        <v/>
      </c>
      <c r="S939" s="19" t="str">
        <f t="shared" si="71"/>
        <v/>
      </c>
      <c r="V939" s="16"/>
      <c r="W939" s="16"/>
      <c r="Z939" s="16"/>
      <c r="AA939" s="59" t="str">
        <f t="shared" si="72"/>
        <v/>
      </c>
      <c r="AB939" s="64" t="str">
        <f t="shared" si="73"/>
        <v/>
      </c>
      <c r="AC939" s="19" t="str">
        <f t="shared" si="74"/>
        <v/>
      </c>
    </row>
    <row r="940" spans="13:29">
      <c r="M940" s="16"/>
      <c r="N940" s="16"/>
      <c r="Q940" s="16"/>
      <c r="R940" s="59" t="str">
        <f t="shared" si="70"/>
        <v/>
      </c>
      <c r="S940" s="19" t="str">
        <f t="shared" si="71"/>
        <v/>
      </c>
      <c r="V940" s="16"/>
      <c r="W940" s="16"/>
      <c r="Z940" s="16"/>
      <c r="AA940" s="59" t="str">
        <f t="shared" si="72"/>
        <v/>
      </c>
      <c r="AB940" s="64" t="str">
        <f t="shared" si="73"/>
        <v/>
      </c>
      <c r="AC940" s="19" t="str">
        <f t="shared" si="74"/>
        <v/>
      </c>
    </row>
    <row r="941" spans="13:29">
      <c r="M941" s="16"/>
      <c r="N941" s="16"/>
      <c r="Q941" s="16"/>
      <c r="R941" s="59" t="str">
        <f t="shared" si="70"/>
        <v/>
      </c>
      <c r="S941" s="19" t="str">
        <f t="shared" si="71"/>
        <v/>
      </c>
      <c r="V941" s="16"/>
      <c r="W941" s="16"/>
      <c r="Z941" s="16"/>
      <c r="AA941" s="59" t="str">
        <f t="shared" si="72"/>
        <v/>
      </c>
      <c r="AB941" s="64" t="str">
        <f t="shared" si="73"/>
        <v/>
      </c>
      <c r="AC941" s="19" t="str">
        <f t="shared" si="74"/>
        <v/>
      </c>
    </row>
    <row r="942" spans="13:29">
      <c r="M942" s="16"/>
      <c r="N942" s="16"/>
      <c r="Q942" s="16"/>
      <c r="R942" s="59" t="str">
        <f t="shared" si="70"/>
        <v/>
      </c>
      <c r="S942" s="19" t="str">
        <f t="shared" si="71"/>
        <v/>
      </c>
      <c r="V942" s="16"/>
      <c r="W942" s="16"/>
      <c r="Z942" s="16"/>
      <c r="AA942" s="59" t="str">
        <f t="shared" si="72"/>
        <v/>
      </c>
      <c r="AB942" s="64" t="str">
        <f t="shared" si="73"/>
        <v/>
      </c>
      <c r="AC942" s="19" t="str">
        <f t="shared" si="74"/>
        <v/>
      </c>
    </row>
    <row r="943" spans="13:29">
      <c r="M943" s="16"/>
      <c r="N943" s="16"/>
      <c r="Q943" s="16"/>
      <c r="R943" s="59" t="str">
        <f t="shared" si="70"/>
        <v/>
      </c>
      <c r="S943" s="19" t="str">
        <f t="shared" si="71"/>
        <v/>
      </c>
      <c r="V943" s="16"/>
      <c r="W943" s="16"/>
      <c r="Z943" s="16"/>
      <c r="AA943" s="59" t="str">
        <f t="shared" si="72"/>
        <v/>
      </c>
      <c r="AB943" s="64" t="str">
        <f t="shared" si="73"/>
        <v/>
      </c>
      <c r="AC943" s="19" t="str">
        <f t="shared" si="74"/>
        <v/>
      </c>
    </row>
    <row r="944" spans="13:29">
      <c r="M944" s="16"/>
      <c r="N944" s="16"/>
      <c r="Q944" s="16"/>
      <c r="R944" s="59" t="str">
        <f t="shared" si="70"/>
        <v/>
      </c>
      <c r="S944" s="19" t="str">
        <f t="shared" si="71"/>
        <v/>
      </c>
      <c r="V944" s="16"/>
      <c r="W944" s="16"/>
      <c r="Z944" s="16"/>
      <c r="AA944" s="59" t="str">
        <f t="shared" si="72"/>
        <v/>
      </c>
      <c r="AB944" s="64" t="str">
        <f t="shared" si="73"/>
        <v/>
      </c>
      <c r="AC944" s="19" t="str">
        <f t="shared" si="74"/>
        <v/>
      </c>
    </row>
    <row r="945" spans="13:29">
      <c r="M945" s="16"/>
      <c r="N945" s="16"/>
      <c r="Q945" s="16"/>
      <c r="R945" s="59" t="str">
        <f t="shared" si="70"/>
        <v/>
      </c>
      <c r="S945" s="19" t="str">
        <f t="shared" si="71"/>
        <v/>
      </c>
      <c r="V945" s="16"/>
      <c r="W945" s="16"/>
      <c r="Z945" s="16"/>
      <c r="AA945" s="59" t="str">
        <f t="shared" si="72"/>
        <v/>
      </c>
      <c r="AB945" s="64" t="str">
        <f t="shared" si="73"/>
        <v/>
      </c>
      <c r="AC945" s="19" t="str">
        <f t="shared" si="74"/>
        <v/>
      </c>
    </row>
    <row r="946" spans="13:29">
      <c r="M946" s="16"/>
      <c r="N946" s="16"/>
      <c r="Q946" s="16"/>
      <c r="R946" s="59" t="str">
        <f t="shared" si="70"/>
        <v/>
      </c>
      <c r="S946" s="19" t="str">
        <f t="shared" si="71"/>
        <v/>
      </c>
      <c r="V946" s="16"/>
      <c r="W946" s="16"/>
      <c r="Z946" s="16"/>
      <c r="AA946" s="59" t="str">
        <f t="shared" si="72"/>
        <v/>
      </c>
      <c r="AB946" s="64" t="str">
        <f t="shared" si="73"/>
        <v/>
      </c>
      <c r="AC946" s="19" t="str">
        <f t="shared" si="74"/>
        <v/>
      </c>
    </row>
    <row r="947" spans="13:29">
      <c r="M947" s="16"/>
      <c r="N947" s="16"/>
      <c r="Q947" s="16"/>
      <c r="R947" s="59" t="str">
        <f t="shared" si="70"/>
        <v/>
      </c>
      <c r="S947" s="19" t="str">
        <f t="shared" si="71"/>
        <v/>
      </c>
      <c r="V947" s="16"/>
      <c r="W947" s="16"/>
      <c r="Z947" s="16"/>
      <c r="AA947" s="59" t="str">
        <f t="shared" si="72"/>
        <v/>
      </c>
      <c r="AB947" s="64" t="str">
        <f t="shared" si="73"/>
        <v/>
      </c>
      <c r="AC947" s="19" t="str">
        <f t="shared" si="74"/>
        <v/>
      </c>
    </row>
    <row r="948" spans="13:29">
      <c r="M948" s="16"/>
      <c r="N948" s="16"/>
      <c r="Q948" s="16"/>
      <c r="R948" s="59" t="str">
        <f t="shared" si="70"/>
        <v/>
      </c>
      <c r="S948" s="19" t="str">
        <f t="shared" si="71"/>
        <v/>
      </c>
      <c r="V948" s="16"/>
      <c r="W948" s="16"/>
      <c r="Z948" s="16"/>
      <c r="AA948" s="59" t="str">
        <f t="shared" si="72"/>
        <v/>
      </c>
      <c r="AB948" s="64" t="str">
        <f t="shared" si="73"/>
        <v/>
      </c>
      <c r="AC948" s="19" t="str">
        <f t="shared" si="74"/>
        <v/>
      </c>
    </row>
    <row r="949" spans="13:29">
      <c r="M949" s="16"/>
      <c r="N949" s="16"/>
      <c r="Q949" s="16"/>
      <c r="R949" s="59" t="str">
        <f t="shared" si="70"/>
        <v/>
      </c>
      <c r="S949" s="19" t="str">
        <f t="shared" si="71"/>
        <v/>
      </c>
      <c r="V949" s="16"/>
      <c r="W949" s="16"/>
      <c r="Z949" s="16"/>
      <c r="AA949" s="59" t="str">
        <f t="shared" si="72"/>
        <v/>
      </c>
      <c r="AB949" s="64" t="str">
        <f t="shared" si="73"/>
        <v/>
      </c>
      <c r="AC949" s="19" t="str">
        <f t="shared" si="74"/>
        <v/>
      </c>
    </row>
    <row r="950" spans="13:29">
      <c r="M950" s="16"/>
      <c r="N950" s="16"/>
      <c r="Q950" s="16"/>
      <c r="R950" s="59" t="str">
        <f t="shared" si="70"/>
        <v/>
      </c>
      <c r="S950" s="19" t="str">
        <f t="shared" si="71"/>
        <v/>
      </c>
      <c r="V950" s="16"/>
      <c r="W950" s="16"/>
      <c r="Z950" s="16"/>
      <c r="AA950" s="59" t="str">
        <f t="shared" si="72"/>
        <v/>
      </c>
      <c r="AB950" s="64" t="str">
        <f t="shared" si="73"/>
        <v/>
      </c>
      <c r="AC950" s="19" t="str">
        <f t="shared" si="74"/>
        <v/>
      </c>
    </row>
    <row r="951" spans="13:29">
      <c r="M951" s="16"/>
      <c r="N951" s="16"/>
      <c r="Q951" s="16"/>
      <c r="R951" s="59" t="str">
        <f t="shared" si="70"/>
        <v/>
      </c>
      <c r="S951" s="19" t="str">
        <f t="shared" si="71"/>
        <v/>
      </c>
      <c r="V951" s="16"/>
      <c r="W951" s="16"/>
      <c r="Z951" s="16"/>
      <c r="AA951" s="59" t="str">
        <f t="shared" si="72"/>
        <v/>
      </c>
      <c r="AB951" s="64" t="str">
        <f t="shared" si="73"/>
        <v/>
      </c>
      <c r="AC951" s="19" t="str">
        <f t="shared" si="74"/>
        <v/>
      </c>
    </row>
    <row r="952" spans="13:29">
      <c r="M952" s="16"/>
      <c r="N952" s="16"/>
      <c r="Q952" s="16"/>
      <c r="R952" s="59" t="str">
        <f t="shared" si="70"/>
        <v/>
      </c>
      <c r="S952" s="19" t="str">
        <f t="shared" si="71"/>
        <v/>
      </c>
      <c r="V952" s="16"/>
      <c r="W952" s="16"/>
      <c r="Z952" s="16"/>
      <c r="AA952" s="59" t="str">
        <f t="shared" si="72"/>
        <v/>
      </c>
      <c r="AB952" s="64" t="str">
        <f t="shared" si="73"/>
        <v/>
      </c>
      <c r="AC952" s="19" t="str">
        <f t="shared" si="74"/>
        <v/>
      </c>
    </row>
    <row r="953" spans="13:29">
      <c r="M953" s="16"/>
      <c r="N953" s="16"/>
      <c r="Q953" s="16"/>
      <c r="R953" s="59" t="str">
        <f t="shared" si="70"/>
        <v/>
      </c>
      <c r="S953" s="19" t="str">
        <f t="shared" si="71"/>
        <v/>
      </c>
      <c r="V953" s="16"/>
      <c r="W953" s="16"/>
      <c r="Z953" s="16"/>
      <c r="AA953" s="59" t="str">
        <f t="shared" si="72"/>
        <v/>
      </c>
      <c r="AB953" s="64" t="str">
        <f t="shared" si="73"/>
        <v/>
      </c>
      <c r="AC953" s="19" t="str">
        <f t="shared" si="74"/>
        <v/>
      </c>
    </row>
    <row r="954" spans="13:29">
      <c r="M954" s="16"/>
      <c r="N954" s="16"/>
      <c r="Q954" s="16"/>
      <c r="R954" s="59" t="str">
        <f t="shared" si="70"/>
        <v/>
      </c>
      <c r="S954" s="19" t="str">
        <f t="shared" si="71"/>
        <v/>
      </c>
      <c r="V954" s="16"/>
      <c r="W954" s="16"/>
      <c r="Z954" s="16"/>
      <c r="AA954" s="59" t="str">
        <f t="shared" si="72"/>
        <v/>
      </c>
      <c r="AB954" s="64" t="str">
        <f t="shared" si="73"/>
        <v/>
      </c>
      <c r="AC954" s="19" t="str">
        <f t="shared" si="74"/>
        <v/>
      </c>
    </row>
    <row r="955" spans="13:29">
      <c r="M955" s="16"/>
      <c r="N955" s="16"/>
      <c r="Q955" s="16"/>
      <c r="R955" s="59" t="str">
        <f t="shared" si="70"/>
        <v/>
      </c>
      <c r="S955" s="19" t="str">
        <f t="shared" si="71"/>
        <v/>
      </c>
      <c r="V955" s="16"/>
      <c r="W955" s="16"/>
      <c r="Z955" s="16"/>
      <c r="AA955" s="59" t="str">
        <f t="shared" si="72"/>
        <v/>
      </c>
      <c r="AB955" s="64" t="str">
        <f t="shared" si="73"/>
        <v/>
      </c>
      <c r="AC955" s="19" t="str">
        <f t="shared" si="74"/>
        <v/>
      </c>
    </row>
    <row r="956" spans="13:29">
      <c r="M956" s="16"/>
      <c r="N956" s="16"/>
      <c r="Q956" s="16"/>
      <c r="R956" s="59" t="str">
        <f t="shared" si="70"/>
        <v/>
      </c>
      <c r="S956" s="19" t="str">
        <f t="shared" si="71"/>
        <v/>
      </c>
      <c r="V956" s="16"/>
      <c r="W956" s="16"/>
      <c r="Z956" s="16"/>
      <c r="AA956" s="59" t="str">
        <f t="shared" si="72"/>
        <v/>
      </c>
      <c r="AB956" s="64" t="str">
        <f t="shared" si="73"/>
        <v/>
      </c>
      <c r="AC956" s="19" t="str">
        <f t="shared" si="74"/>
        <v/>
      </c>
    </row>
    <row r="957" spans="13:29">
      <c r="M957" s="16"/>
      <c r="N957" s="16"/>
      <c r="Q957" s="16"/>
      <c r="R957" s="59" t="str">
        <f t="shared" si="70"/>
        <v/>
      </c>
      <c r="S957" s="19" t="str">
        <f t="shared" si="71"/>
        <v/>
      </c>
      <c r="V957" s="16"/>
      <c r="W957" s="16"/>
      <c r="Z957" s="16"/>
      <c r="AA957" s="59" t="str">
        <f t="shared" si="72"/>
        <v/>
      </c>
      <c r="AB957" s="64" t="str">
        <f t="shared" si="73"/>
        <v/>
      </c>
      <c r="AC957" s="19" t="str">
        <f t="shared" si="74"/>
        <v/>
      </c>
    </row>
    <row r="958" spans="13:29">
      <c r="M958" s="16"/>
      <c r="N958" s="16"/>
      <c r="Q958" s="16"/>
      <c r="R958" s="59" t="str">
        <f t="shared" si="70"/>
        <v/>
      </c>
      <c r="S958" s="19" t="str">
        <f t="shared" si="71"/>
        <v/>
      </c>
      <c r="V958" s="16"/>
      <c r="W958" s="16"/>
      <c r="Z958" s="16"/>
      <c r="AA958" s="59" t="str">
        <f t="shared" si="72"/>
        <v/>
      </c>
      <c r="AB958" s="64" t="str">
        <f t="shared" si="73"/>
        <v/>
      </c>
      <c r="AC958" s="19" t="str">
        <f t="shared" si="74"/>
        <v/>
      </c>
    </row>
    <row r="959" spans="13:29">
      <c r="M959" s="16"/>
      <c r="N959" s="16"/>
      <c r="Q959" s="16"/>
      <c r="R959" s="59" t="str">
        <f t="shared" si="70"/>
        <v/>
      </c>
      <c r="S959" s="19" t="str">
        <f t="shared" si="71"/>
        <v/>
      </c>
      <c r="V959" s="16"/>
      <c r="W959" s="16"/>
      <c r="Z959" s="16"/>
      <c r="AA959" s="59" t="str">
        <f t="shared" si="72"/>
        <v/>
      </c>
      <c r="AB959" s="64" t="str">
        <f t="shared" si="73"/>
        <v/>
      </c>
      <c r="AC959" s="19" t="str">
        <f t="shared" si="74"/>
        <v/>
      </c>
    </row>
    <row r="960" spans="13:29">
      <c r="M960" s="16"/>
      <c r="N960" s="16"/>
      <c r="Q960" s="16"/>
      <c r="R960" s="59" t="str">
        <f t="shared" si="70"/>
        <v/>
      </c>
      <c r="S960" s="19" t="str">
        <f t="shared" si="71"/>
        <v/>
      </c>
      <c r="V960" s="16"/>
      <c r="W960" s="16"/>
      <c r="Z960" s="16"/>
      <c r="AA960" s="59" t="str">
        <f t="shared" si="72"/>
        <v/>
      </c>
      <c r="AB960" s="64" t="str">
        <f t="shared" si="73"/>
        <v/>
      </c>
      <c r="AC960" s="19" t="str">
        <f t="shared" si="74"/>
        <v/>
      </c>
    </row>
    <row r="961" spans="13:29">
      <c r="M961" s="16"/>
      <c r="N961" s="16"/>
      <c r="Q961" s="16"/>
      <c r="R961" s="59" t="str">
        <f t="shared" si="70"/>
        <v/>
      </c>
      <c r="S961" s="19" t="str">
        <f t="shared" si="71"/>
        <v/>
      </c>
      <c r="V961" s="16"/>
      <c r="W961" s="16"/>
      <c r="Z961" s="16"/>
      <c r="AA961" s="59" t="str">
        <f t="shared" si="72"/>
        <v/>
      </c>
      <c r="AB961" s="64" t="str">
        <f t="shared" si="73"/>
        <v/>
      </c>
      <c r="AC961" s="19" t="str">
        <f t="shared" si="74"/>
        <v/>
      </c>
    </row>
    <row r="962" spans="13:29">
      <c r="M962" s="16"/>
      <c r="N962" s="16"/>
      <c r="Q962" s="16"/>
      <c r="R962" s="59" t="str">
        <f t="shared" si="70"/>
        <v/>
      </c>
      <c r="S962" s="19" t="str">
        <f t="shared" si="71"/>
        <v/>
      </c>
      <c r="V962" s="16"/>
      <c r="W962" s="16"/>
      <c r="Z962" s="16"/>
      <c r="AA962" s="59" t="str">
        <f t="shared" si="72"/>
        <v/>
      </c>
      <c r="AB962" s="64" t="str">
        <f t="shared" si="73"/>
        <v/>
      </c>
      <c r="AC962" s="19" t="str">
        <f t="shared" si="74"/>
        <v/>
      </c>
    </row>
    <row r="963" spans="13:29">
      <c r="M963" s="16"/>
      <c r="N963" s="16"/>
      <c r="Q963" s="16"/>
      <c r="R963" s="59" t="str">
        <f t="shared" ref="R963:R1002" si="75">IF(AND(K963="Accepted",N963=""),"Enter date 1st dose administered",IF(AND(K963="Previously vaccinated at another facility",N963=""),"Enter date 1st dose administered",IF(AND(K963="Refused",L963=""),"Enter reason for refusal",IF(N963&lt;&gt;"","YES",IF(K963="Refused","NO",IF(AND($J963&lt;&gt;"",K963=""),"Enter Vaccination Status",IF(K963="Unknown","Unknown","")))))))</f>
        <v/>
      </c>
      <c r="S963" s="19" t="str">
        <f t="shared" ref="S963:S1002" si="76">IF(N963="","",IF(J963="Pfizer-BioNTech",N963+21,IF(J963="Moderna",N963+28,IF(J963="Janssen/Johnson &amp; Johnson","N/A",""))))</f>
        <v/>
      </c>
      <c r="V963" s="16"/>
      <c r="W963" s="16"/>
      <c r="Z963" s="16"/>
      <c r="AA963" s="59" t="str">
        <f t="shared" ref="AA963:AA1002" si="77">IF($J963="Janssen/Johnson &amp; Johnson","N/A",IF(AND(T963="Accepted",W963=""),"Enter date 2nd dose administered",IF(AND(T963="Previously vaccinated at another facility",W963=""),"Enter date 2nd dose administered",IF(R963="NO","NO",IF(AND(T963="Refused",U963=""),"Enter reason for refusal",IF(W963&lt;&gt;"","YES",IF(T963="Refused","NO",IF(AND(R963="YES",T963=""),"NO",IF(T963="Unknown","Unknown","")))))))))</f>
        <v/>
      </c>
      <c r="AB963" s="64" t="str">
        <f t="shared" ref="AB963:AB1002" si="78">IF(OR(Z963="YES",Q963="YES"),"YES",IF(AC963="","","NO"))</f>
        <v/>
      </c>
      <c r="AC963" s="19" t="str">
        <f t="shared" ref="AC963:AC1002" si="79">IF(OR(AA963="YES",AA963="Enter date 2nd dose administered"),"YES",IF(AND(J963="Janssen/Johnson &amp; Johnson",R963="YES"),"YES",IF(OR(L963="Medical Contraindication",U963="Medical Contraindication"),"Medical Contraindication",IF(AND(R963="YES",T963=""),"NEEDS 2ND DOSE",IF(AND(R963="Enter date 1st dose administered",T963=""),"NEEDS 2ND DOSE",IF(AND(R963="YES",U963="Offered and Declined"),"Refused 2nd Dose",IF(OR(R963="NO",R963="Enter reason for refusal"),"NO",IF(OR(R963="Unknown",AA963="Unknown"),"Unknown",""))))))))</f>
        <v/>
      </c>
    </row>
    <row r="964" spans="13:29">
      <c r="M964" s="16"/>
      <c r="N964" s="16"/>
      <c r="Q964" s="16"/>
      <c r="R964" s="59" t="str">
        <f t="shared" si="75"/>
        <v/>
      </c>
      <c r="S964" s="19" t="str">
        <f t="shared" si="76"/>
        <v/>
      </c>
      <c r="V964" s="16"/>
      <c r="W964" s="16"/>
      <c r="Z964" s="16"/>
      <c r="AA964" s="59" t="str">
        <f t="shared" si="77"/>
        <v/>
      </c>
      <c r="AB964" s="64" t="str">
        <f t="shared" si="78"/>
        <v/>
      </c>
      <c r="AC964" s="19" t="str">
        <f t="shared" si="79"/>
        <v/>
      </c>
    </row>
    <row r="965" spans="13:29">
      <c r="M965" s="16"/>
      <c r="N965" s="16"/>
      <c r="Q965" s="16"/>
      <c r="R965" s="59" t="str">
        <f t="shared" si="75"/>
        <v/>
      </c>
      <c r="S965" s="19" t="str">
        <f t="shared" si="76"/>
        <v/>
      </c>
      <c r="V965" s="16"/>
      <c r="W965" s="16"/>
      <c r="Z965" s="16"/>
      <c r="AA965" s="59" t="str">
        <f t="shared" si="77"/>
        <v/>
      </c>
      <c r="AB965" s="64" t="str">
        <f t="shared" si="78"/>
        <v/>
      </c>
      <c r="AC965" s="19" t="str">
        <f t="shared" si="79"/>
        <v/>
      </c>
    </row>
    <row r="966" spans="13:29">
      <c r="M966" s="16"/>
      <c r="N966" s="16"/>
      <c r="Q966" s="16"/>
      <c r="R966" s="59" t="str">
        <f t="shared" si="75"/>
        <v/>
      </c>
      <c r="S966" s="19" t="str">
        <f t="shared" si="76"/>
        <v/>
      </c>
      <c r="V966" s="16"/>
      <c r="W966" s="16"/>
      <c r="Z966" s="16"/>
      <c r="AA966" s="59" t="str">
        <f t="shared" si="77"/>
        <v/>
      </c>
      <c r="AB966" s="64" t="str">
        <f t="shared" si="78"/>
        <v/>
      </c>
      <c r="AC966" s="19" t="str">
        <f t="shared" si="79"/>
        <v/>
      </c>
    </row>
    <row r="967" spans="13:29">
      <c r="M967" s="16"/>
      <c r="N967" s="16"/>
      <c r="Q967" s="16"/>
      <c r="R967" s="59" t="str">
        <f t="shared" si="75"/>
        <v/>
      </c>
      <c r="S967" s="19" t="str">
        <f t="shared" si="76"/>
        <v/>
      </c>
      <c r="V967" s="16"/>
      <c r="W967" s="16"/>
      <c r="Z967" s="16"/>
      <c r="AA967" s="59" t="str">
        <f t="shared" si="77"/>
        <v/>
      </c>
      <c r="AB967" s="64" t="str">
        <f t="shared" si="78"/>
        <v/>
      </c>
      <c r="AC967" s="19" t="str">
        <f t="shared" si="79"/>
        <v/>
      </c>
    </row>
    <row r="968" spans="13:29">
      <c r="M968" s="16"/>
      <c r="N968" s="16"/>
      <c r="Q968" s="16"/>
      <c r="R968" s="59" t="str">
        <f t="shared" si="75"/>
        <v/>
      </c>
      <c r="S968" s="19" t="str">
        <f t="shared" si="76"/>
        <v/>
      </c>
      <c r="V968" s="16"/>
      <c r="W968" s="16"/>
      <c r="Z968" s="16"/>
      <c r="AA968" s="59" t="str">
        <f t="shared" si="77"/>
        <v/>
      </c>
      <c r="AB968" s="64" t="str">
        <f t="shared" si="78"/>
        <v/>
      </c>
      <c r="AC968" s="19" t="str">
        <f t="shared" si="79"/>
        <v/>
      </c>
    </row>
    <row r="969" spans="13:29">
      <c r="M969" s="16"/>
      <c r="N969" s="16"/>
      <c r="Q969" s="16"/>
      <c r="R969" s="59" t="str">
        <f t="shared" si="75"/>
        <v/>
      </c>
      <c r="S969" s="19" t="str">
        <f t="shared" si="76"/>
        <v/>
      </c>
      <c r="V969" s="16"/>
      <c r="W969" s="16"/>
      <c r="Z969" s="16"/>
      <c r="AA969" s="59" t="str">
        <f t="shared" si="77"/>
        <v/>
      </c>
      <c r="AB969" s="64" t="str">
        <f t="shared" si="78"/>
        <v/>
      </c>
      <c r="AC969" s="19" t="str">
        <f t="shared" si="79"/>
        <v/>
      </c>
    </row>
    <row r="970" spans="13:29">
      <c r="M970" s="16"/>
      <c r="N970" s="16"/>
      <c r="Q970" s="16"/>
      <c r="R970" s="59" t="str">
        <f t="shared" si="75"/>
        <v/>
      </c>
      <c r="S970" s="19" t="str">
        <f t="shared" si="76"/>
        <v/>
      </c>
      <c r="V970" s="16"/>
      <c r="W970" s="16"/>
      <c r="Z970" s="16"/>
      <c r="AA970" s="59" t="str">
        <f t="shared" si="77"/>
        <v/>
      </c>
      <c r="AB970" s="64" t="str">
        <f t="shared" si="78"/>
        <v/>
      </c>
      <c r="AC970" s="19" t="str">
        <f t="shared" si="79"/>
        <v/>
      </c>
    </row>
    <row r="971" spans="13:29">
      <c r="M971" s="16"/>
      <c r="N971" s="16"/>
      <c r="Q971" s="16"/>
      <c r="R971" s="59" t="str">
        <f t="shared" si="75"/>
        <v/>
      </c>
      <c r="S971" s="19" t="str">
        <f t="shared" si="76"/>
        <v/>
      </c>
      <c r="V971" s="16"/>
      <c r="W971" s="16"/>
      <c r="Z971" s="16"/>
      <c r="AA971" s="59" t="str">
        <f t="shared" si="77"/>
        <v/>
      </c>
      <c r="AB971" s="64" t="str">
        <f t="shared" si="78"/>
        <v/>
      </c>
      <c r="AC971" s="19" t="str">
        <f t="shared" si="79"/>
        <v/>
      </c>
    </row>
    <row r="972" spans="13:29">
      <c r="M972" s="16"/>
      <c r="N972" s="16"/>
      <c r="Q972" s="16"/>
      <c r="R972" s="59" t="str">
        <f t="shared" si="75"/>
        <v/>
      </c>
      <c r="S972" s="19" t="str">
        <f t="shared" si="76"/>
        <v/>
      </c>
      <c r="V972" s="16"/>
      <c r="W972" s="16"/>
      <c r="Z972" s="16"/>
      <c r="AA972" s="59" t="str">
        <f t="shared" si="77"/>
        <v/>
      </c>
      <c r="AB972" s="64" t="str">
        <f t="shared" si="78"/>
        <v/>
      </c>
      <c r="AC972" s="19" t="str">
        <f t="shared" si="79"/>
        <v/>
      </c>
    </row>
    <row r="973" spans="13:29">
      <c r="M973" s="16"/>
      <c r="N973" s="16"/>
      <c r="Q973" s="16"/>
      <c r="R973" s="59" t="str">
        <f t="shared" si="75"/>
        <v/>
      </c>
      <c r="S973" s="19" t="str">
        <f t="shared" si="76"/>
        <v/>
      </c>
      <c r="V973" s="16"/>
      <c r="W973" s="16"/>
      <c r="Z973" s="16"/>
      <c r="AA973" s="59" t="str">
        <f t="shared" si="77"/>
        <v/>
      </c>
      <c r="AB973" s="64" t="str">
        <f t="shared" si="78"/>
        <v/>
      </c>
      <c r="AC973" s="19" t="str">
        <f t="shared" si="79"/>
        <v/>
      </c>
    </row>
    <row r="974" spans="13:29">
      <c r="M974" s="16"/>
      <c r="N974" s="16"/>
      <c r="Q974" s="16"/>
      <c r="R974" s="59" t="str">
        <f t="shared" si="75"/>
        <v/>
      </c>
      <c r="S974" s="19" t="str">
        <f t="shared" si="76"/>
        <v/>
      </c>
      <c r="V974" s="16"/>
      <c r="W974" s="16"/>
      <c r="Z974" s="16"/>
      <c r="AA974" s="59" t="str">
        <f t="shared" si="77"/>
        <v/>
      </c>
      <c r="AB974" s="64" t="str">
        <f t="shared" si="78"/>
        <v/>
      </c>
      <c r="AC974" s="19" t="str">
        <f t="shared" si="79"/>
        <v/>
      </c>
    </row>
    <row r="975" spans="13:29">
      <c r="M975" s="16"/>
      <c r="N975" s="16"/>
      <c r="Q975" s="16"/>
      <c r="R975" s="59" t="str">
        <f t="shared" si="75"/>
        <v/>
      </c>
      <c r="S975" s="19" t="str">
        <f t="shared" si="76"/>
        <v/>
      </c>
      <c r="V975" s="16"/>
      <c r="W975" s="16"/>
      <c r="Z975" s="16"/>
      <c r="AA975" s="59" t="str">
        <f t="shared" si="77"/>
        <v/>
      </c>
      <c r="AB975" s="64" t="str">
        <f t="shared" si="78"/>
        <v/>
      </c>
      <c r="AC975" s="19" t="str">
        <f t="shared" si="79"/>
        <v/>
      </c>
    </row>
    <row r="976" spans="13:29">
      <c r="M976" s="16"/>
      <c r="N976" s="16"/>
      <c r="Q976" s="16"/>
      <c r="R976" s="59" t="str">
        <f t="shared" si="75"/>
        <v/>
      </c>
      <c r="S976" s="19" t="str">
        <f t="shared" si="76"/>
        <v/>
      </c>
      <c r="V976" s="16"/>
      <c r="W976" s="16"/>
      <c r="Z976" s="16"/>
      <c r="AA976" s="59" t="str">
        <f t="shared" si="77"/>
        <v/>
      </c>
      <c r="AB976" s="64" t="str">
        <f t="shared" si="78"/>
        <v/>
      </c>
      <c r="AC976" s="19" t="str">
        <f t="shared" si="79"/>
        <v/>
      </c>
    </row>
    <row r="977" spans="13:29">
      <c r="M977" s="16"/>
      <c r="N977" s="16"/>
      <c r="Q977" s="16"/>
      <c r="R977" s="59" t="str">
        <f t="shared" si="75"/>
        <v/>
      </c>
      <c r="S977" s="19" t="str">
        <f t="shared" si="76"/>
        <v/>
      </c>
      <c r="V977" s="16"/>
      <c r="W977" s="16"/>
      <c r="Z977" s="16"/>
      <c r="AA977" s="59" t="str">
        <f t="shared" si="77"/>
        <v/>
      </c>
      <c r="AB977" s="64" t="str">
        <f t="shared" si="78"/>
        <v/>
      </c>
      <c r="AC977" s="19" t="str">
        <f t="shared" si="79"/>
        <v/>
      </c>
    </row>
    <row r="978" spans="13:29">
      <c r="M978" s="16"/>
      <c r="N978" s="16"/>
      <c r="Q978" s="16"/>
      <c r="R978" s="59" t="str">
        <f t="shared" si="75"/>
        <v/>
      </c>
      <c r="S978" s="19" t="str">
        <f t="shared" si="76"/>
        <v/>
      </c>
      <c r="V978" s="16"/>
      <c r="W978" s="16"/>
      <c r="Z978" s="16"/>
      <c r="AA978" s="59" t="str">
        <f t="shared" si="77"/>
        <v/>
      </c>
      <c r="AB978" s="64" t="str">
        <f t="shared" si="78"/>
        <v/>
      </c>
      <c r="AC978" s="19" t="str">
        <f t="shared" si="79"/>
        <v/>
      </c>
    </row>
    <row r="979" spans="13:29">
      <c r="M979" s="16"/>
      <c r="N979" s="16"/>
      <c r="Q979" s="16"/>
      <c r="R979" s="59" t="str">
        <f t="shared" si="75"/>
        <v/>
      </c>
      <c r="S979" s="19" t="str">
        <f t="shared" si="76"/>
        <v/>
      </c>
      <c r="V979" s="16"/>
      <c r="W979" s="16"/>
      <c r="Z979" s="16"/>
      <c r="AA979" s="59" t="str">
        <f t="shared" si="77"/>
        <v/>
      </c>
      <c r="AB979" s="64" t="str">
        <f t="shared" si="78"/>
        <v/>
      </c>
      <c r="AC979" s="19" t="str">
        <f t="shared" si="79"/>
        <v/>
      </c>
    </row>
    <row r="980" spans="13:29">
      <c r="M980" s="16"/>
      <c r="N980" s="16"/>
      <c r="Q980" s="16"/>
      <c r="R980" s="59" t="str">
        <f t="shared" si="75"/>
        <v/>
      </c>
      <c r="S980" s="19" t="str">
        <f t="shared" si="76"/>
        <v/>
      </c>
      <c r="V980" s="16"/>
      <c r="W980" s="16"/>
      <c r="Z980" s="16"/>
      <c r="AA980" s="59" t="str">
        <f t="shared" si="77"/>
        <v/>
      </c>
      <c r="AB980" s="64" t="str">
        <f t="shared" si="78"/>
        <v/>
      </c>
      <c r="AC980" s="19" t="str">
        <f t="shared" si="79"/>
        <v/>
      </c>
    </row>
    <row r="981" spans="13:29">
      <c r="M981" s="16"/>
      <c r="N981" s="16"/>
      <c r="Q981" s="16"/>
      <c r="R981" s="59" t="str">
        <f t="shared" si="75"/>
        <v/>
      </c>
      <c r="S981" s="19" t="str">
        <f t="shared" si="76"/>
        <v/>
      </c>
      <c r="V981" s="16"/>
      <c r="W981" s="16"/>
      <c r="Z981" s="16"/>
      <c r="AA981" s="59" t="str">
        <f t="shared" si="77"/>
        <v/>
      </c>
      <c r="AB981" s="64" t="str">
        <f t="shared" si="78"/>
        <v/>
      </c>
      <c r="AC981" s="19" t="str">
        <f t="shared" si="79"/>
        <v/>
      </c>
    </row>
    <row r="982" spans="13:29">
      <c r="M982" s="16"/>
      <c r="N982" s="16"/>
      <c r="Q982" s="16"/>
      <c r="R982" s="59" t="str">
        <f t="shared" si="75"/>
        <v/>
      </c>
      <c r="S982" s="19" t="str">
        <f t="shared" si="76"/>
        <v/>
      </c>
      <c r="V982" s="16"/>
      <c r="W982" s="16"/>
      <c r="Z982" s="16"/>
      <c r="AA982" s="59" t="str">
        <f t="shared" si="77"/>
        <v/>
      </c>
      <c r="AB982" s="64" t="str">
        <f t="shared" si="78"/>
        <v/>
      </c>
      <c r="AC982" s="19" t="str">
        <f t="shared" si="79"/>
        <v/>
      </c>
    </row>
    <row r="983" spans="13:29">
      <c r="M983" s="16"/>
      <c r="N983" s="16"/>
      <c r="Q983" s="16"/>
      <c r="R983" s="59" t="str">
        <f t="shared" si="75"/>
        <v/>
      </c>
      <c r="S983" s="19" t="str">
        <f t="shared" si="76"/>
        <v/>
      </c>
      <c r="V983" s="16"/>
      <c r="W983" s="16"/>
      <c r="Z983" s="16"/>
      <c r="AA983" s="59" t="str">
        <f t="shared" si="77"/>
        <v/>
      </c>
      <c r="AB983" s="64" t="str">
        <f t="shared" si="78"/>
        <v/>
      </c>
      <c r="AC983" s="19" t="str">
        <f t="shared" si="79"/>
        <v/>
      </c>
    </row>
    <row r="984" spans="13:29">
      <c r="M984" s="16"/>
      <c r="N984" s="16"/>
      <c r="Q984" s="16"/>
      <c r="R984" s="59" t="str">
        <f t="shared" si="75"/>
        <v/>
      </c>
      <c r="S984" s="19" t="str">
        <f t="shared" si="76"/>
        <v/>
      </c>
      <c r="V984" s="16"/>
      <c r="W984" s="16"/>
      <c r="Z984" s="16"/>
      <c r="AA984" s="59" t="str">
        <f t="shared" si="77"/>
        <v/>
      </c>
      <c r="AB984" s="64" t="str">
        <f t="shared" si="78"/>
        <v/>
      </c>
      <c r="AC984" s="19" t="str">
        <f t="shared" si="79"/>
        <v/>
      </c>
    </row>
    <row r="985" spans="13:29">
      <c r="M985" s="16"/>
      <c r="N985" s="16"/>
      <c r="Q985" s="16"/>
      <c r="R985" s="59" t="str">
        <f t="shared" si="75"/>
        <v/>
      </c>
      <c r="S985" s="19" t="str">
        <f t="shared" si="76"/>
        <v/>
      </c>
      <c r="V985" s="16"/>
      <c r="W985" s="16"/>
      <c r="Z985" s="16"/>
      <c r="AA985" s="59" t="str">
        <f t="shared" si="77"/>
        <v/>
      </c>
      <c r="AB985" s="64" t="str">
        <f t="shared" si="78"/>
        <v/>
      </c>
      <c r="AC985" s="19" t="str">
        <f t="shared" si="79"/>
        <v/>
      </c>
    </row>
    <row r="986" spans="13:29">
      <c r="M986" s="16"/>
      <c r="N986" s="16"/>
      <c r="Q986" s="16"/>
      <c r="R986" s="59" t="str">
        <f t="shared" si="75"/>
        <v/>
      </c>
      <c r="S986" s="19" t="str">
        <f t="shared" si="76"/>
        <v/>
      </c>
      <c r="V986" s="16"/>
      <c r="W986" s="16"/>
      <c r="Z986" s="16"/>
      <c r="AA986" s="59" t="str">
        <f t="shared" si="77"/>
        <v/>
      </c>
      <c r="AB986" s="64" t="str">
        <f t="shared" si="78"/>
        <v/>
      </c>
      <c r="AC986" s="19" t="str">
        <f t="shared" si="79"/>
        <v/>
      </c>
    </row>
    <row r="987" spans="13:29">
      <c r="M987" s="16"/>
      <c r="N987" s="16"/>
      <c r="Q987" s="16"/>
      <c r="R987" s="59" t="str">
        <f t="shared" si="75"/>
        <v/>
      </c>
      <c r="S987" s="19" t="str">
        <f t="shared" si="76"/>
        <v/>
      </c>
      <c r="V987" s="16"/>
      <c r="W987" s="16"/>
      <c r="Z987" s="16"/>
      <c r="AA987" s="59" t="str">
        <f t="shared" si="77"/>
        <v/>
      </c>
      <c r="AB987" s="64" t="str">
        <f t="shared" si="78"/>
        <v/>
      </c>
      <c r="AC987" s="19" t="str">
        <f t="shared" si="79"/>
        <v/>
      </c>
    </row>
    <row r="988" spans="13:29">
      <c r="M988" s="16"/>
      <c r="N988" s="16"/>
      <c r="Q988" s="16"/>
      <c r="R988" s="59" t="str">
        <f t="shared" si="75"/>
        <v/>
      </c>
      <c r="S988" s="19" t="str">
        <f t="shared" si="76"/>
        <v/>
      </c>
      <c r="V988" s="16"/>
      <c r="W988" s="16"/>
      <c r="Z988" s="16"/>
      <c r="AA988" s="59" t="str">
        <f t="shared" si="77"/>
        <v/>
      </c>
      <c r="AB988" s="64" t="str">
        <f t="shared" si="78"/>
        <v/>
      </c>
      <c r="AC988" s="19" t="str">
        <f t="shared" si="79"/>
        <v/>
      </c>
    </row>
    <row r="989" spans="13:29">
      <c r="M989" s="16"/>
      <c r="N989" s="16"/>
      <c r="Q989" s="16"/>
      <c r="R989" s="59" t="str">
        <f t="shared" si="75"/>
        <v/>
      </c>
      <c r="S989" s="19" t="str">
        <f t="shared" si="76"/>
        <v/>
      </c>
      <c r="V989" s="16"/>
      <c r="W989" s="16"/>
      <c r="Z989" s="16"/>
      <c r="AA989" s="59" t="str">
        <f t="shared" si="77"/>
        <v/>
      </c>
      <c r="AB989" s="64" t="str">
        <f t="shared" si="78"/>
        <v/>
      </c>
      <c r="AC989" s="19" t="str">
        <f t="shared" si="79"/>
        <v/>
      </c>
    </row>
    <row r="990" spans="13:29">
      <c r="M990" s="16"/>
      <c r="N990" s="16"/>
      <c r="Q990" s="16"/>
      <c r="R990" s="59" t="str">
        <f t="shared" si="75"/>
        <v/>
      </c>
      <c r="S990" s="19" t="str">
        <f t="shared" si="76"/>
        <v/>
      </c>
      <c r="V990" s="16"/>
      <c r="W990" s="16"/>
      <c r="Z990" s="16"/>
      <c r="AA990" s="59" t="str">
        <f t="shared" si="77"/>
        <v/>
      </c>
      <c r="AB990" s="64" t="str">
        <f t="shared" si="78"/>
        <v/>
      </c>
      <c r="AC990" s="19" t="str">
        <f t="shared" si="79"/>
        <v/>
      </c>
    </row>
    <row r="991" spans="13:29">
      <c r="M991" s="16"/>
      <c r="N991" s="16"/>
      <c r="Q991" s="16"/>
      <c r="R991" s="59" t="str">
        <f t="shared" si="75"/>
        <v/>
      </c>
      <c r="S991" s="19" t="str">
        <f t="shared" si="76"/>
        <v/>
      </c>
      <c r="V991" s="16"/>
      <c r="W991" s="16"/>
      <c r="Z991" s="16"/>
      <c r="AA991" s="59" t="str">
        <f t="shared" si="77"/>
        <v/>
      </c>
      <c r="AB991" s="64" t="str">
        <f t="shared" si="78"/>
        <v/>
      </c>
      <c r="AC991" s="19" t="str">
        <f t="shared" si="79"/>
        <v/>
      </c>
    </row>
    <row r="992" spans="13:29">
      <c r="M992" s="16"/>
      <c r="N992" s="16"/>
      <c r="Q992" s="16"/>
      <c r="R992" s="59" t="str">
        <f t="shared" si="75"/>
        <v/>
      </c>
      <c r="S992" s="19" t="str">
        <f t="shared" si="76"/>
        <v/>
      </c>
      <c r="V992" s="16"/>
      <c r="W992" s="16"/>
      <c r="Z992" s="16"/>
      <c r="AA992" s="59" t="str">
        <f t="shared" si="77"/>
        <v/>
      </c>
      <c r="AB992" s="64" t="str">
        <f t="shared" si="78"/>
        <v/>
      </c>
      <c r="AC992" s="19" t="str">
        <f t="shared" si="79"/>
        <v/>
      </c>
    </row>
    <row r="993" spans="13:29">
      <c r="M993" s="16"/>
      <c r="N993" s="16"/>
      <c r="Q993" s="16"/>
      <c r="R993" s="59" t="str">
        <f t="shared" si="75"/>
        <v/>
      </c>
      <c r="S993" s="19" t="str">
        <f t="shared" si="76"/>
        <v/>
      </c>
      <c r="V993" s="16"/>
      <c r="W993" s="16"/>
      <c r="Z993" s="16"/>
      <c r="AA993" s="59" t="str">
        <f t="shared" si="77"/>
        <v/>
      </c>
      <c r="AB993" s="64" t="str">
        <f t="shared" si="78"/>
        <v/>
      </c>
      <c r="AC993" s="19" t="str">
        <f t="shared" si="79"/>
        <v/>
      </c>
    </row>
    <row r="994" spans="13:29">
      <c r="M994" s="16"/>
      <c r="N994" s="16"/>
      <c r="Q994" s="16"/>
      <c r="R994" s="59" t="str">
        <f t="shared" si="75"/>
        <v/>
      </c>
      <c r="S994" s="19" t="str">
        <f t="shared" si="76"/>
        <v/>
      </c>
      <c r="V994" s="16"/>
      <c r="W994" s="16"/>
      <c r="Z994" s="16"/>
      <c r="AA994" s="59" t="str">
        <f t="shared" si="77"/>
        <v/>
      </c>
      <c r="AB994" s="64" t="str">
        <f t="shared" si="78"/>
        <v/>
      </c>
      <c r="AC994" s="19" t="str">
        <f t="shared" si="79"/>
        <v/>
      </c>
    </row>
    <row r="995" spans="13:29">
      <c r="M995" s="16"/>
      <c r="N995" s="16"/>
      <c r="Q995" s="16"/>
      <c r="R995" s="59" t="str">
        <f t="shared" si="75"/>
        <v/>
      </c>
      <c r="S995" s="19" t="str">
        <f t="shared" si="76"/>
        <v/>
      </c>
      <c r="V995" s="16"/>
      <c r="W995" s="16"/>
      <c r="Z995" s="16"/>
      <c r="AA995" s="59" t="str">
        <f t="shared" si="77"/>
        <v/>
      </c>
      <c r="AB995" s="64" t="str">
        <f t="shared" si="78"/>
        <v/>
      </c>
      <c r="AC995" s="19" t="str">
        <f t="shared" si="79"/>
        <v/>
      </c>
    </row>
    <row r="996" spans="13:29">
      <c r="M996" s="16"/>
      <c r="N996" s="16"/>
      <c r="Q996" s="16"/>
      <c r="R996" s="59" t="str">
        <f t="shared" si="75"/>
        <v/>
      </c>
      <c r="S996" s="19" t="str">
        <f t="shared" si="76"/>
        <v/>
      </c>
      <c r="V996" s="16"/>
      <c r="W996" s="16"/>
      <c r="Z996" s="16"/>
      <c r="AA996" s="59" t="str">
        <f t="shared" si="77"/>
        <v/>
      </c>
      <c r="AB996" s="64" t="str">
        <f t="shared" si="78"/>
        <v/>
      </c>
      <c r="AC996" s="19" t="str">
        <f t="shared" si="79"/>
        <v/>
      </c>
    </row>
    <row r="997" spans="13:29">
      <c r="M997" s="16"/>
      <c r="N997" s="16"/>
      <c r="Q997" s="16"/>
      <c r="R997" s="59" t="str">
        <f t="shared" si="75"/>
        <v/>
      </c>
      <c r="S997" s="19" t="str">
        <f t="shared" si="76"/>
        <v/>
      </c>
      <c r="V997" s="16"/>
      <c r="W997" s="16"/>
      <c r="Z997" s="16"/>
      <c r="AA997" s="59" t="str">
        <f t="shared" si="77"/>
        <v/>
      </c>
      <c r="AB997" s="64" t="str">
        <f t="shared" si="78"/>
        <v/>
      </c>
      <c r="AC997" s="19" t="str">
        <f t="shared" si="79"/>
        <v/>
      </c>
    </row>
    <row r="998" spans="13:29">
      <c r="M998" s="16"/>
      <c r="N998" s="16"/>
      <c r="Q998" s="16"/>
      <c r="R998" s="59" t="str">
        <f t="shared" si="75"/>
        <v/>
      </c>
      <c r="S998" s="19" t="str">
        <f t="shared" si="76"/>
        <v/>
      </c>
      <c r="V998" s="16"/>
      <c r="W998" s="16"/>
      <c r="Z998" s="16"/>
      <c r="AA998" s="59" t="str">
        <f t="shared" si="77"/>
        <v/>
      </c>
      <c r="AB998" s="64" t="str">
        <f t="shared" si="78"/>
        <v/>
      </c>
      <c r="AC998" s="19" t="str">
        <f t="shared" si="79"/>
        <v/>
      </c>
    </row>
    <row r="999" spans="13:29">
      <c r="M999" s="16"/>
      <c r="N999" s="16"/>
      <c r="Q999" s="16"/>
      <c r="R999" s="59" t="str">
        <f t="shared" si="75"/>
        <v/>
      </c>
      <c r="S999" s="19" t="str">
        <f t="shared" si="76"/>
        <v/>
      </c>
      <c r="V999" s="16"/>
      <c r="W999" s="16"/>
      <c r="Z999" s="16"/>
      <c r="AA999" s="59" t="str">
        <f t="shared" si="77"/>
        <v/>
      </c>
      <c r="AB999" s="64" t="str">
        <f t="shared" si="78"/>
        <v/>
      </c>
      <c r="AC999" s="19" t="str">
        <f t="shared" si="79"/>
        <v/>
      </c>
    </row>
    <row r="1000" spans="13:29">
      <c r="M1000" s="16"/>
      <c r="N1000" s="16"/>
      <c r="Q1000" s="16"/>
      <c r="R1000" s="59" t="str">
        <f t="shared" si="75"/>
        <v/>
      </c>
      <c r="S1000" s="19" t="str">
        <f t="shared" si="76"/>
        <v/>
      </c>
      <c r="V1000" s="16"/>
      <c r="W1000" s="16"/>
      <c r="Z1000" s="16"/>
      <c r="AA1000" s="59" t="str">
        <f t="shared" si="77"/>
        <v/>
      </c>
      <c r="AB1000" s="64" t="str">
        <f t="shared" si="78"/>
        <v/>
      </c>
      <c r="AC1000" s="19" t="str">
        <f t="shared" si="79"/>
        <v/>
      </c>
    </row>
    <row r="1001" spans="13:29">
      <c r="M1001" s="16"/>
      <c r="N1001" s="16"/>
      <c r="Q1001" s="16"/>
      <c r="R1001" s="59" t="str">
        <f t="shared" si="75"/>
        <v/>
      </c>
      <c r="S1001" s="19" t="str">
        <f t="shared" si="76"/>
        <v/>
      </c>
      <c r="V1001" s="16"/>
      <c r="W1001" s="16"/>
      <c r="Z1001" s="16"/>
      <c r="AA1001" s="59" t="str">
        <f t="shared" si="77"/>
        <v/>
      </c>
      <c r="AB1001" s="64" t="str">
        <f t="shared" si="78"/>
        <v/>
      </c>
      <c r="AC1001" s="19" t="str">
        <f t="shared" si="79"/>
        <v/>
      </c>
    </row>
    <row r="1002" spans="13:29">
      <c r="M1002" s="16"/>
      <c r="N1002" s="16"/>
      <c r="Q1002" s="16"/>
      <c r="R1002" s="59" t="str">
        <f t="shared" si="75"/>
        <v/>
      </c>
      <c r="S1002" s="19" t="str">
        <f t="shared" si="76"/>
        <v/>
      </c>
      <c r="V1002" s="16"/>
      <c r="W1002" s="16"/>
      <c r="Z1002" s="16"/>
      <c r="AA1002" s="59" t="str">
        <f t="shared" si="77"/>
        <v/>
      </c>
      <c r="AB1002" s="64" t="str">
        <f t="shared" si="78"/>
        <v/>
      </c>
      <c r="AC1002" s="19" t="str">
        <f t="shared" si="79"/>
        <v/>
      </c>
    </row>
  </sheetData>
  <sheetProtection algorithmName="SHA-512" hashValue="jr5zRAjawWejyDxCPXhLXKHm6KhYnd72GFplZXZIEbYcARcvJ22xNXT/rzhw8wCKuApC5RQrWt1alTyXQrF14A==" saltValue="HRaDbaCTO+zJ4G7/E2ScmA==" spinCount="100000" sheet="1" objects="1" scenarios="1"/>
  <autoFilter ref="A2:AD2" xr:uid="{F4FC45B2-1785-4FAA-A793-A66EDA06590A}"/>
  <mergeCells count="5">
    <mergeCell ref="I1:J1"/>
    <mergeCell ref="A1:H1"/>
    <mergeCell ref="K1:R1"/>
    <mergeCell ref="S1:AA1"/>
    <mergeCell ref="AB1:AD1"/>
  </mergeCells>
  <conditionalFormatting sqref="R415:R1002">
    <cfRule type="containsText" dxfId="37" priority="17" operator="containsText" text="Enter">
      <formula>NOT(ISERROR(SEARCH("Enter",R415)))</formula>
    </cfRule>
  </conditionalFormatting>
  <conditionalFormatting sqref="R415:R1002">
    <cfRule type="cellIs" dxfId="36" priority="18" operator="equal">
      <formula>"NO"</formula>
    </cfRule>
    <cfRule type="cellIs" dxfId="35" priority="19" operator="equal">
      <formula>"YES"</formula>
    </cfRule>
  </conditionalFormatting>
  <conditionalFormatting sqref="L3:M1002">
    <cfRule type="expression" dxfId="34" priority="13">
      <formula>OR($K3="Previously vaccinated at another facility",$K3="Accepted")</formula>
    </cfRule>
  </conditionalFormatting>
  <conditionalFormatting sqref="N3:Q1002">
    <cfRule type="expression" dxfId="33" priority="12">
      <formula>$K3="Refused"</formula>
    </cfRule>
  </conditionalFormatting>
  <conditionalFormatting sqref="W3:Z1002">
    <cfRule type="expression" dxfId="32" priority="11">
      <formula>$T3="Refused"</formula>
    </cfRule>
  </conditionalFormatting>
  <conditionalFormatting sqref="U3:V1002">
    <cfRule type="expression" dxfId="31" priority="10">
      <formula>OR($T3="Accepted",$T3="Previously vaccinated at another facility")</formula>
    </cfRule>
  </conditionalFormatting>
  <conditionalFormatting sqref="AC3:AC1002">
    <cfRule type="cellIs" dxfId="30" priority="4" operator="equal">
      <formula>"NEEDS 2ND DOSE"</formula>
    </cfRule>
    <cfRule type="containsText" dxfId="29" priority="5" operator="containsText" text="Refused">
      <formula>NOT(ISERROR(SEARCH("Refused",AC3)))</formula>
    </cfRule>
    <cfRule type="containsText" dxfId="28" priority="6" operator="containsText" text="Medical">
      <formula>NOT(ISERROR(SEARCH("Medical",AC3)))</formula>
    </cfRule>
  </conditionalFormatting>
  <conditionalFormatting sqref="AA3:AA1002">
    <cfRule type="containsText" dxfId="27" priority="7" operator="containsText" text="Enter">
      <formula>NOT(ISERROR(SEARCH("Enter",AA3)))</formula>
    </cfRule>
  </conditionalFormatting>
  <conditionalFormatting sqref="AA3:AA1002 AC3:AC1002">
    <cfRule type="cellIs" dxfId="26" priority="8" operator="equal">
      <formula>"NO"</formula>
    </cfRule>
    <cfRule type="cellIs" dxfId="25" priority="9" operator="equal">
      <formula>"YES"</formula>
    </cfRule>
  </conditionalFormatting>
  <conditionalFormatting sqref="R3:R414">
    <cfRule type="containsText" dxfId="24" priority="1" operator="containsText" text="Enter">
      <formula>NOT(ISERROR(SEARCH("Enter",R3)))</formula>
    </cfRule>
  </conditionalFormatting>
  <conditionalFormatting sqref="R3:R414">
    <cfRule type="cellIs" dxfId="23" priority="2" operator="equal">
      <formula>"NO"</formula>
    </cfRule>
    <cfRule type="cellIs" dxfId="22" priority="3" operator="equal">
      <formula>"YES"</formula>
    </cfRule>
  </conditionalFormatting>
  <conditionalFormatting sqref="T3:Z1002">
    <cfRule type="expression" dxfId="21" priority="21">
      <formula>OR($R3="NO",$R3="Enter reason for refusal",$J3="Janssen/Johnson &amp; Johnson")</formula>
    </cfRule>
  </conditionalFormatting>
  <dataValidations count="7">
    <dataValidation type="list" allowBlank="1" showInputMessage="1" showErrorMessage="1" sqref="AD3:AD1002" xr:uid="{5FEA8AE1-DC30-4666-BC42-0BE5049652F8}">
      <formula1>"YES,NO"</formula1>
    </dataValidation>
    <dataValidation type="list" allowBlank="1" showInputMessage="1" showErrorMessage="1" sqref="Q3:Q1002 Z3:Z1002 H3:H1002" xr:uid="{E2634674-F81D-431D-BBE2-8F8CDB648048}">
      <formula1>"YES,NO,Unknown,N/A"</formula1>
    </dataValidation>
    <dataValidation type="list" allowBlank="1" showInputMessage="1" showErrorMessage="1" sqref="J3:J1002" xr:uid="{53030139-9B47-4C40-8D10-B031707ECFFB}">
      <formula1>"Pfizer-BioNTech,Moderna,Janssen/Johnson &amp; Johnson,Other,N/A"</formula1>
    </dataValidation>
    <dataValidation type="list" allowBlank="1" showInputMessage="1" showErrorMessage="1" sqref="K3:K1002 T3:T1002" xr:uid="{86225DEE-C09C-43EF-A9AF-ECAF02B03A0E}">
      <formula1>"Accepted,Refused,Previously vaccinated at another facility,Unknown"</formula1>
    </dataValidation>
    <dataValidation type="list" allowBlank="1" showInputMessage="1" showErrorMessage="1" sqref="L3:L1002 U3:U1002" xr:uid="{DB3FDA84-992C-43B3-A4A1-0ED78F0B6C19}">
      <formula1>"N/A,Offered and Declined,Medical Contraindication"</formula1>
    </dataValidation>
    <dataValidation type="list" allowBlank="1" showInputMessage="1" showErrorMessage="1" sqref="G3:G1002" xr:uid="{95B9436D-F4C1-4B33-80A1-10C38E780773}">
      <formula1>"Discharged,Deceased"</formula1>
    </dataValidation>
    <dataValidation type="list" allowBlank="1" showInputMessage="1" showErrorMessage="1" sqref="I3:I1002" xr:uid="{69B3123E-CDBB-45D3-85CE-65698E29B85F}">
      <formula1>"Community,Facility Staff,Health Department,Pharmacy Vendor,Other,N/A"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18208-DC81-48A3-A917-CA38259A65C8}">
  <sheetPr>
    <tabColor rgb="FFFF0000"/>
  </sheetPr>
  <dimension ref="A1:H63"/>
  <sheetViews>
    <sheetView topLeftCell="C1" workbookViewId="0">
      <selection activeCell="F1" sqref="F1"/>
    </sheetView>
  </sheetViews>
  <sheetFormatPr defaultColWidth="8.85546875" defaultRowHeight="14.45"/>
  <cols>
    <col min="1" max="2" width="9.5703125" style="81" hidden="1" customWidth="1"/>
    <col min="3" max="3" width="24.5703125" customWidth="1"/>
    <col min="4" max="4" width="23.7109375" style="87" customWidth="1"/>
    <col min="5" max="5" width="19.5703125" style="87" customWidth="1"/>
    <col min="6" max="6" width="36.28515625" style="87" customWidth="1"/>
    <col min="7" max="7" width="35.28515625" style="87" customWidth="1"/>
    <col min="8" max="8" width="32.28515625" style="87" customWidth="1"/>
    <col min="9" max="16384" width="8.85546875" style="18"/>
  </cols>
  <sheetData>
    <row r="1" spans="1:8" ht="21.6" thickBot="1">
      <c r="C1" s="110" t="s">
        <v>67</v>
      </c>
      <c r="D1" s="110"/>
      <c r="E1" s="110"/>
      <c r="F1" s="88"/>
      <c r="G1" s="18"/>
      <c r="H1" s="18"/>
    </row>
    <row r="2" spans="1:8" ht="18">
      <c r="C2" s="74"/>
      <c r="D2" s="18"/>
      <c r="E2" s="18"/>
      <c r="F2" s="18"/>
      <c r="G2" s="18"/>
      <c r="H2" s="18"/>
    </row>
    <row r="3" spans="1:8" ht="15.6">
      <c r="C3" s="111" t="s">
        <v>68</v>
      </c>
      <c r="D3" s="111"/>
      <c r="E3" s="111"/>
      <c r="F3" s="111"/>
      <c r="G3" s="111"/>
      <c r="H3" s="111"/>
    </row>
    <row r="4" spans="1:8" ht="15.6">
      <c r="C4" s="111" t="s">
        <v>69</v>
      </c>
      <c r="D4" s="111"/>
      <c r="E4" s="111"/>
      <c r="F4" s="111"/>
      <c r="G4" s="111"/>
      <c r="H4" s="111"/>
    </row>
    <row r="5" spans="1:8">
      <c r="C5" s="18"/>
      <c r="D5" s="18"/>
      <c r="E5" s="18"/>
      <c r="F5" s="18"/>
      <c r="G5" s="18"/>
      <c r="H5" s="18"/>
    </row>
    <row r="6" spans="1:8">
      <c r="C6" s="82" t="s">
        <v>70</v>
      </c>
      <c r="D6" s="83" t="s">
        <v>71</v>
      </c>
      <c r="E6" s="83" t="s">
        <v>71</v>
      </c>
      <c r="F6" s="84" t="s">
        <v>72</v>
      </c>
      <c r="G6" s="84" t="s">
        <v>72</v>
      </c>
      <c r="H6" s="85" t="s">
        <v>73</v>
      </c>
    </row>
    <row r="7" spans="1:8" ht="72">
      <c r="C7" s="86" t="s">
        <v>74</v>
      </c>
      <c r="D7" s="86" t="s">
        <v>75</v>
      </c>
      <c r="E7" s="86" t="s">
        <v>76</v>
      </c>
      <c r="F7" s="86" t="s">
        <v>77</v>
      </c>
      <c r="G7" s="86" t="s">
        <v>78</v>
      </c>
      <c r="H7" s="86" t="s">
        <v>79</v>
      </c>
    </row>
    <row r="8" spans="1:8">
      <c r="A8" s="81">
        <f>$F$1-(WEEKDAY($F$1,2)-1)</f>
        <v>-5</v>
      </c>
      <c r="B8" s="81">
        <f>A8+6</f>
        <v>1</v>
      </c>
      <c r="C8" s="80" t="str">
        <f>IF($F$1="","",IF(A8="","",TEXT(A8,"mm/dd/yyyy")&amp;" - "&amp;TEXT(B8,"mm/dd/yyyy")))</f>
        <v/>
      </c>
    </row>
    <row r="9" spans="1:8">
      <c r="A9" s="81">
        <f ca="1">IF(A8="","",IF(B8+7&gt;TODAY(),"",A8+7))</f>
        <v>2</v>
      </c>
      <c r="B9" s="81">
        <f ca="1">IF(A9="","",A9+6)</f>
        <v>8</v>
      </c>
      <c r="C9" s="80" t="str">
        <f t="shared" ref="C9:C63" ca="1" si="0">IF($F$1="","",IF(A9="","",TEXT(A9,"mm/dd/yyyy")&amp;" - "&amp;TEXT(B9,"mm/dd/yyyy")))</f>
        <v/>
      </c>
    </row>
    <row r="10" spans="1:8">
      <c r="A10" s="81">
        <f ca="1">IF(A9="","",IF(B9+7&gt;TODAY(),"",A9+7))</f>
        <v>9</v>
      </c>
      <c r="B10" s="81">
        <f ca="1">IF(A10="","",A10+6)</f>
        <v>15</v>
      </c>
      <c r="C10" s="80" t="str">
        <f t="shared" ca="1" si="0"/>
        <v/>
      </c>
    </row>
    <row r="11" spans="1:8">
      <c r="A11" s="81">
        <f t="shared" ref="A11:A63" ca="1" si="1">IF(A10="","",IF(B10+7&gt;TODAY(),"",A10+7))</f>
        <v>16</v>
      </c>
      <c r="B11" s="81">
        <f t="shared" ref="B11:B63" ca="1" si="2">IF(A11="","",A11+6)</f>
        <v>22</v>
      </c>
      <c r="C11" s="80" t="str">
        <f t="shared" ca="1" si="0"/>
        <v/>
      </c>
    </row>
    <row r="12" spans="1:8">
      <c r="A12" s="81">
        <f t="shared" ca="1" si="1"/>
        <v>23</v>
      </c>
      <c r="B12" s="81">
        <f t="shared" ca="1" si="2"/>
        <v>29</v>
      </c>
      <c r="C12" s="80" t="str">
        <f t="shared" ca="1" si="0"/>
        <v/>
      </c>
    </row>
    <row r="13" spans="1:8">
      <c r="A13" s="81">
        <f t="shared" ca="1" si="1"/>
        <v>30</v>
      </c>
      <c r="B13" s="81">
        <f t="shared" ca="1" si="2"/>
        <v>36</v>
      </c>
      <c r="C13" s="80" t="str">
        <f t="shared" ca="1" si="0"/>
        <v/>
      </c>
    </row>
    <row r="14" spans="1:8">
      <c r="A14" s="81">
        <f t="shared" ca="1" si="1"/>
        <v>37</v>
      </c>
      <c r="B14" s="81">
        <f t="shared" ca="1" si="2"/>
        <v>43</v>
      </c>
      <c r="C14" s="80" t="str">
        <f t="shared" ca="1" si="0"/>
        <v/>
      </c>
    </row>
    <row r="15" spans="1:8">
      <c r="A15" s="81">
        <f t="shared" ca="1" si="1"/>
        <v>44</v>
      </c>
      <c r="B15" s="81">
        <f t="shared" ca="1" si="2"/>
        <v>50</v>
      </c>
      <c r="C15" s="80" t="str">
        <f t="shared" ca="1" si="0"/>
        <v/>
      </c>
    </row>
    <row r="16" spans="1:8">
      <c r="A16" s="81">
        <f t="shared" ca="1" si="1"/>
        <v>51</v>
      </c>
      <c r="B16" s="81">
        <f t="shared" ca="1" si="2"/>
        <v>57</v>
      </c>
      <c r="C16" s="80" t="str">
        <f t="shared" ca="1" si="0"/>
        <v/>
      </c>
    </row>
    <row r="17" spans="1:3">
      <c r="A17" s="81">
        <f t="shared" ca="1" si="1"/>
        <v>58</v>
      </c>
      <c r="B17" s="81">
        <f t="shared" ca="1" si="2"/>
        <v>64</v>
      </c>
      <c r="C17" s="80" t="str">
        <f t="shared" ca="1" si="0"/>
        <v/>
      </c>
    </row>
    <row r="18" spans="1:3">
      <c r="A18" s="81">
        <f t="shared" ca="1" si="1"/>
        <v>65</v>
      </c>
      <c r="B18" s="81">
        <f t="shared" ca="1" si="2"/>
        <v>71</v>
      </c>
      <c r="C18" s="80" t="str">
        <f t="shared" ca="1" si="0"/>
        <v/>
      </c>
    </row>
    <row r="19" spans="1:3">
      <c r="A19" s="81">
        <f t="shared" ca="1" si="1"/>
        <v>72</v>
      </c>
      <c r="B19" s="81">
        <f t="shared" ca="1" si="2"/>
        <v>78</v>
      </c>
      <c r="C19" s="80" t="str">
        <f t="shared" ca="1" si="0"/>
        <v/>
      </c>
    </row>
    <row r="20" spans="1:3">
      <c r="A20" s="81">
        <f t="shared" ca="1" si="1"/>
        <v>79</v>
      </c>
      <c r="B20" s="81">
        <f t="shared" ca="1" si="2"/>
        <v>85</v>
      </c>
      <c r="C20" s="80" t="str">
        <f t="shared" ca="1" si="0"/>
        <v/>
      </c>
    </row>
    <row r="21" spans="1:3">
      <c r="A21" s="81">
        <f t="shared" ca="1" si="1"/>
        <v>86</v>
      </c>
      <c r="B21" s="81">
        <f t="shared" ca="1" si="2"/>
        <v>92</v>
      </c>
      <c r="C21" s="80" t="str">
        <f t="shared" ca="1" si="0"/>
        <v/>
      </c>
    </row>
    <row r="22" spans="1:3">
      <c r="A22" s="81">
        <f t="shared" ca="1" si="1"/>
        <v>93</v>
      </c>
      <c r="B22" s="81">
        <f t="shared" ca="1" si="2"/>
        <v>99</v>
      </c>
      <c r="C22" s="80" t="str">
        <f t="shared" ca="1" si="0"/>
        <v/>
      </c>
    </row>
    <row r="23" spans="1:3">
      <c r="A23" s="81">
        <f t="shared" ca="1" si="1"/>
        <v>100</v>
      </c>
      <c r="B23" s="81">
        <f t="shared" ca="1" si="2"/>
        <v>106</v>
      </c>
      <c r="C23" s="80" t="str">
        <f t="shared" ca="1" si="0"/>
        <v/>
      </c>
    </row>
    <row r="24" spans="1:3">
      <c r="A24" s="81">
        <f t="shared" ca="1" si="1"/>
        <v>107</v>
      </c>
      <c r="B24" s="81">
        <f t="shared" ca="1" si="2"/>
        <v>113</v>
      </c>
      <c r="C24" s="80" t="str">
        <f t="shared" ca="1" si="0"/>
        <v/>
      </c>
    </row>
    <row r="25" spans="1:3">
      <c r="A25" s="81">
        <f t="shared" ca="1" si="1"/>
        <v>114</v>
      </c>
      <c r="B25" s="81">
        <f t="shared" ca="1" si="2"/>
        <v>120</v>
      </c>
      <c r="C25" s="80" t="str">
        <f t="shared" ca="1" si="0"/>
        <v/>
      </c>
    </row>
    <row r="26" spans="1:3">
      <c r="A26" s="81">
        <f t="shared" ca="1" si="1"/>
        <v>121</v>
      </c>
      <c r="B26" s="81">
        <f t="shared" ca="1" si="2"/>
        <v>127</v>
      </c>
      <c r="C26" s="80" t="str">
        <f t="shared" ca="1" si="0"/>
        <v/>
      </c>
    </row>
    <row r="27" spans="1:3">
      <c r="A27" s="81">
        <f t="shared" ca="1" si="1"/>
        <v>128</v>
      </c>
      <c r="B27" s="81">
        <f t="shared" ca="1" si="2"/>
        <v>134</v>
      </c>
      <c r="C27" s="80" t="str">
        <f t="shared" ca="1" si="0"/>
        <v/>
      </c>
    </row>
    <row r="28" spans="1:3">
      <c r="A28" s="81">
        <f t="shared" ca="1" si="1"/>
        <v>135</v>
      </c>
      <c r="B28" s="81">
        <f t="shared" ca="1" si="2"/>
        <v>141</v>
      </c>
      <c r="C28" s="80" t="str">
        <f t="shared" ca="1" si="0"/>
        <v/>
      </c>
    </row>
    <row r="29" spans="1:3">
      <c r="A29" s="81">
        <f t="shared" ca="1" si="1"/>
        <v>142</v>
      </c>
      <c r="B29" s="81">
        <f t="shared" ca="1" si="2"/>
        <v>148</v>
      </c>
      <c r="C29" s="80" t="str">
        <f t="shared" ca="1" si="0"/>
        <v/>
      </c>
    </row>
    <row r="30" spans="1:3">
      <c r="A30" s="81">
        <f t="shared" ca="1" si="1"/>
        <v>149</v>
      </c>
      <c r="B30" s="81">
        <f t="shared" ca="1" si="2"/>
        <v>155</v>
      </c>
      <c r="C30" s="80" t="str">
        <f t="shared" ca="1" si="0"/>
        <v/>
      </c>
    </row>
    <row r="31" spans="1:3">
      <c r="A31" s="81">
        <f t="shared" ca="1" si="1"/>
        <v>156</v>
      </c>
      <c r="B31" s="81">
        <f t="shared" ca="1" si="2"/>
        <v>162</v>
      </c>
      <c r="C31" s="80" t="str">
        <f t="shared" ca="1" si="0"/>
        <v/>
      </c>
    </row>
    <row r="32" spans="1:3">
      <c r="A32" s="81">
        <f t="shared" ca="1" si="1"/>
        <v>163</v>
      </c>
      <c r="B32" s="81">
        <f t="shared" ca="1" si="2"/>
        <v>169</v>
      </c>
      <c r="C32" s="80" t="str">
        <f t="shared" ca="1" si="0"/>
        <v/>
      </c>
    </row>
    <row r="33" spans="1:3">
      <c r="A33" s="81">
        <f t="shared" ca="1" si="1"/>
        <v>170</v>
      </c>
      <c r="B33" s="81">
        <f t="shared" ca="1" si="2"/>
        <v>176</v>
      </c>
      <c r="C33" s="80" t="str">
        <f t="shared" ca="1" si="0"/>
        <v/>
      </c>
    </row>
    <row r="34" spans="1:3">
      <c r="A34" s="81">
        <f t="shared" ca="1" si="1"/>
        <v>177</v>
      </c>
      <c r="B34" s="81">
        <f t="shared" ca="1" si="2"/>
        <v>183</v>
      </c>
      <c r="C34" s="80" t="str">
        <f t="shared" ca="1" si="0"/>
        <v/>
      </c>
    </row>
    <row r="35" spans="1:3">
      <c r="A35" s="81">
        <f t="shared" ca="1" si="1"/>
        <v>184</v>
      </c>
      <c r="B35" s="81">
        <f t="shared" ca="1" si="2"/>
        <v>190</v>
      </c>
      <c r="C35" s="80" t="str">
        <f t="shared" ca="1" si="0"/>
        <v/>
      </c>
    </row>
    <row r="36" spans="1:3">
      <c r="A36" s="81">
        <f t="shared" ca="1" si="1"/>
        <v>191</v>
      </c>
      <c r="B36" s="81">
        <f t="shared" ca="1" si="2"/>
        <v>197</v>
      </c>
      <c r="C36" s="80" t="str">
        <f t="shared" ca="1" si="0"/>
        <v/>
      </c>
    </row>
    <row r="37" spans="1:3">
      <c r="A37" s="81">
        <f t="shared" ca="1" si="1"/>
        <v>198</v>
      </c>
      <c r="B37" s="81">
        <f t="shared" ca="1" si="2"/>
        <v>204</v>
      </c>
      <c r="C37" s="80" t="str">
        <f t="shared" ca="1" si="0"/>
        <v/>
      </c>
    </row>
    <row r="38" spans="1:3">
      <c r="A38" s="81">
        <f t="shared" ca="1" si="1"/>
        <v>205</v>
      </c>
      <c r="B38" s="81">
        <f t="shared" ca="1" si="2"/>
        <v>211</v>
      </c>
      <c r="C38" s="80" t="str">
        <f t="shared" ca="1" si="0"/>
        <v/>
      </c>
    </row>
    <row r="39" spans="1:3">
      <c r="A39" s="81">
        <f t="shared" ca="1" si="1"/>
        <v>212</v>
      </c>
      <c r="B39" s="81">
        <f t="shared" ca="1" si="2"/>
        <v>218</v>
      </c>
      <c r="C39" s="80" t="str">
        <f t="shared" ca="1" si="0"/>
        <v/>
      </c>
    </row>
    <row r="40" spans="1:3">
      <c r="A40" s="81">
        <f t="shared" ca="1" si="1"/>
        <v>219</v>
      </c>
      <c r="B40" s="81">
        <f t="shared" ca="1" si="2"/>
        <v>225</v>
      </c>
      <c r="C40" s="80" t="str">
        <f t="shared" ca="1" si="0"/>
        <v/>
      </c>
    </row>
    <row r="41" spans="1:3">
      <c r="A41" s="81">
        <f t="shared" ca="1" si="1"/>
        <v>226</v>
      </c>
      <c r="B41" s="81">
        <f t="shared" ca="1" si="2"/>
        <v>232</v>
      </c>
      <c r="C41" s="80" t="str">
        <f t="shared" ca="1" si="0"/>
        <v/>
      </c>
    </row>
    <row r="42" spans="1:3">
      <c r="A42" s="81">
        <f t="shared" ca="1" si="1"/>
        <v>233</v>
      </c>
      <c r="B42" s="81">
        <f t="shared" ca="1" si="2"/>
        <v>239</v>
      </c>
      <c r="C42" s="80" t="str">
        <f t="shared" ca="1" si="0"/>
        <v/>
      </c>
    </row>
    <row r="43" spans="1:3">
      <c r="A43" s="81">
        <f t="shared" ca="1" si="1"/>
        <v>240</v>
      </c>
      <c r="B43" s="81">
        <f t="shared" ca="1" si="2"/>
        <v>246</v>
      </c>
      <c r="C43" s="80" t="str">
        <f t="shared" ca="1" si="0"/>
        <v/>
      </c>
    </row>
    <row r="44" spans="1:3">
      <c r="A44" s="81">
        <f t="shared" ca="1" si="1"/>
        <v>247</v>
      </c>
      <c r="B44" s="81">
        <f t="shared" ca="1" si="2"/>
        <v>253</v>
      </c>
      <c r="C44" s="80" t="str">
        <f t="shared" ca="1" si="0"/>
        <v/>
      </c>
    </row>
    <row r="45" spans="1:3">
      <c r="A45" s="81">
        <f t="shared" ca="1" si="1"/>
        <v>254</v>
      </c>
      <c r="B45" s="81">
        <f t="shared" ca="1" si="2"/>
        <v>260</v>
      </c>
      <c r="C45" s="80" t="str">
        <f t="shared" ca="1" si="0"/>
        <v/>
      </c>
    </row>
    <row r="46" spans="1:3">
      <c r="A46" s="81">
        <f t="shared" ca="1" si="1"/>
        <v>261</v>
      </c>
      <c r="B46" s="81">
        <f t="shared" ca="1" si="2"/>
        <v>267</v>
      </c>
      <c r="C46" s="80" t="str">
        <f t="shared" ca="1" si="0"/>
        <v/>
      </c>
    </row>
    <row r="47" spans="1:3">
      <c r="A47" s="81">
        <f t="shared" ca="1" si="1"/>
        <v>268</v>
      </c>
      <c r="B47" s="81">
        <f t="shared" ca="1" si="2"/>
        <v>274</v>
      </c>
      <c r="C47" s="80" t="str">
        <f t="shared" ca="1" si="0"/>
        <v/>
      </c>
    </row>
    <row r="48" spans="1:3">
      <c r="A48" s="81">
        <f t="shared" ca="1" si="1"/>
        <v>275</v>
      </c>
      <c r="B48" s="81">
        <f t="shared" ca="1" si="2"/>
        <v>281</v>
      </c>
      <c r="C48" s="80" t="str">
        <f t="shared" ca="1" si="0"/>
        <v/>
      </c>
    </row>
    <row r="49" spans="1:3">
      <c r="A49" s="81">
        <f t="shared" ca="1" si="1"/>
        <v>282</v>
      </c>
      <c r="B49" s="81">
        <f t="shared" ca="1" si="2"/>
        <v>288</v>
      </c>
      <c r="C49" s="80" t="str">
        <f t="shared" ca="1" si="0"/>
        <v/>
      </c>
    </row>
    <row r="50" spans="1:3">
      <c r="A50" s="81">
        <f t="shared" ca="1" si="1"/>
        <v>289</v>
      </c>
      <c r="B50" s="81">
        <f t="shared" ca="1" si="2"/>
        <v>295</v>
      </c>
      <c r="C50" s="80" t="str">
        <f t="shared" ca="1" si="0"/>
        <v/>
      </c>
    </row>
    <row r="51" spans="1:3">
      <c r="A51" s="81">
        <f t="shared" ca="1" si="1"/>
        <v>296</v>
      </c>
      <c r="B51" s="81">
        <f t="shared" ca="1" si="2"/>
        <v>302</v>
      </c>
      <c r="C51" s="80" t="str">
        <f t="shared" ca="1" si="0"/>
        <v/>
      </c>
    </row>
    <row r="52" spans="1:3">
      <c r="A52" s="81">
        <f t="shared" ca="1" si="1"/>
        <v>303</v>
      </c>
      <c r="B52" s="81">
        <f t="shared" ca="1" si="2"/>
        <v>309</v>
      </c>
      <c r="C52" s="80" t="str">
        <f t="shared" ca="1" si="0"/>
        <v/>
      </c>
    </row>
    <row r="53" spans="1:3">
      <c r="A53" s="81">
        <f t="shared" ca="1" si="1"/>
        <v>310</v>
      </c>
      <c r="B53" s="81">
        <f t="shared" ca="1" si="2"/>
        <v>316</v>
      </c>
      <c r="C53" s="80" t="str">
        <f t="shared" ca="1" si="0"/>
        <v/>
      </c>
    </row>
    <row r="54" spans="1:3">
      <c r="A54" s="81">
        <f t="shared" ca="1" si="1"/>
        <v>317</v>
      </c>
      <c r="B54" s="81">
        <f t="shared" ca="1" si="2"/>
        <v>323</v>
      </c>
      <c r="C54" s="80" t="str">
        <f t="shared" ca="1" si="0"/>
        <v/>
      </c>
    </row>
    <row r="55" spans="1:3">
      <c r="A55" s="81">
        <f t="shared" ca="1" si="1"/>
        <v>324</v>
      </c>
      <c r="B55" s="81">
        <f t="shared" ca="1" si="2"/>
        <v>330</v>
      </c>
      <c r="C55" s="80" t="str">
        <f t="shared" ca="1" si="0"/>
        <v/>
      </c>
    </row>
    <row r="56" spans="1:3">
      <c r="A56" s="81">
        <f t="shared" ca="1" si="1"/>
        <v>331</v>
      </c>
      <c r="B56" s="81">
        <f t="shared" ca="1" si="2"/>
        <v>337</v>
      </c>
      <c r="C56" s="80" t="str">
        <f t="shared" ca="1" si="0"/>
        <v/>
      </c>
    </row>
    <row r="57" spans="1:3">
      <c r="A57" s="81">
        <f t="shared" ca="1" si="1"/>
        <v>338</v>
      </c>
      <c r="B57" s="81">
        <f t="shared" ca="1" si="2"/>
        <v>344</v>
      </c>
      <c r="C57" s="80" t="str">
        <f t="shared" ca="1" si="0"/>
        <v/>
      </c>
    </row>
    <row r="58" spans="1:3">
      <c r="A58" s="81">
        <f t="shared" ca="1" si="1"/>
        <v>345</v>
      </c>
      <c r="B58" s="81">
        <f t="shared" ca="1" si="2"/>
        <v>351</v>
      </c>
      <c r="C58" s="80" t="str">
        <f t="shared" ca="1" si="0"/>
        <v/>
      </c>
    </row>
    <row r="59" spans="1:3">
      <c r="A59" s="81">
        <f t="shared" ca="1" si="1"/>
        <v>352</v>
      </c>
      <c r="B59" s="81">
        <f t="shared" ca="1" si="2"/>
        <v>358</v>
      </c>
      <c r="C59" s="80" t="str">
        <f t="shared" ca="1" si="0"/>
        <v/>
      </c>
    </row>
    <row r="60" spans="1:3">
      <c r="A60" s="81">
        <f t="shared" ca="1" si="1"/>
        <v>359</v>
      </c>
      <c r="B60" s="81">
        <f t="shared" ca="1" si="2"/>
        <v>365</v>
      </c>
      <c r="C60" s="80" t="str">
        <f t="shared" ca="1" si="0"/>
        <v/>
      </c>
    </row>
    <row r="61" spans="1:3">
      <c r="A61" s="81">
        <f t="shared" ca="1" si="1"/>
        <v>366</v>
      </c>
      <c r="B61" s="81">
        <f t="shared" ca="1" si="2"/>
        <v>372</v>
      </c>
      <c r="C61" s="80" t="str">
        <f t="shared" ca="1" si="0"/>
        <v/>
      </c>
    </row>
    <row r="62" spans="1:3">
      <c r="A62" s="81">
        <f t="shared" ca="1" si="1"/>
        <v>373</v>
      </c>
      <c r="B62" s="81">
        <f t="shared" ca="1" si="2"/>
        <v>379</v>
      </c>
      <c r="C62" s="80" t="str">
        <f t="shared" ca="1" si="0"/>
        <v/>
      </c>
    </row>
    <row r="63" spans="1:3">
      <c r="A63" s="81">
        <f t="shared" ca="1" si="1"/>
        <v>380</v>
      </c>
      <c r="B63" s="81">
        <f t="shared" ca="1" si="2"/>
        <v>386</v>
      </c>
      <c r="C63" s="80" t="str">
        <f t="shared" ca="1" si="0"/>
        <v/>
      </c>
    </row>
  </sheetData>
  <sheetProtection algorithmName="SHA-512" hashValue="9xkfs0A41HuIPkZ7Y9lCwQzX1XRtNao6ID/Q7sK80jGpB3wpY1VqOi8sa/UJSmSti1coLO1tu7yed5fd3yayzw==" saltValue="BDaF+jw9tFg3hL9vCLiZHQ==" spinCount="100000" sheet="1" objects="1" scenarios="1"/>
  <mergeCells count="3">
    <mergeCell ref="C1:E1"/>
    <mergeCell ref="C3:H3"/>
    <mergeCell ref="C4:H4"/>
  </mergeCells>
  <conditionalFormatting sqref="D8:E63">
    <cfRule type="expression" dxfId="20" priority="2">
      <formula>$C8&lt;&gt;""</formula>
    </cfRule>
  </conditionalFormatting>
  <conditionalFormatting sqref="F8:G63">
    <cfRule type="expression" dxfId="19" priority="1">
      <formula>$E8="Y"</formula>
    </cfRule>
  </conditionalFormatting>
  <dataValidations count="1">
    <dataValidation type="list" allowBlank="1" showInputMessage="1" showErrorMessage="1" sqref="E8:G63" xr:uid="{69760971-7509-46F3-823C-7956CAC0A88C}">
      <formula1>"Y,N"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74A8E-B5FD-4199-8EA8-A4FE5FA3C8B7}">
  <dimension ref="A1:BE56"/>
  <sheetViews>
    <sheetView workbookViewId="0">
      <selection sqref="A1:F1"/>
    </sheetView>
  </sheetViews>
  <sheetFormatPr defaultColWidth="8.85546875" defaultRowHeight="14.45"/>
  <cols>
    <col min="1" max="1" width="52.140625" style="18" customWidth="1"/>
    <col min="2" max="35" width="9.28515625" style="18" customWidth="1"/>
    <col min="36" max="16384" width="8.85546875" style="18"/>
  </cols>
  <sheetData>
    <row r="1" spans="1:16" ht="31.9" thickBot="1">
      <c r="A1" s="114" t="s">
        <v>80</v>
      </c>
      <c r="B1" s="114"/>
      <c r="C1" s="114"/>
      <c r="D1" s="114"/>
      <c r="E1" s="114"/>
      <c r="F1" s="114"/>
      <c r="G1" s="115" t="s">
        <v>81</v>
      </c>
      <c r="H1" s="115"/>
      <c r="I1" s="115"/>
      <c r="J1" s="115"/>
      <c r="K1" s="116" t="s">
        <v>82</v>
      </c>
      <c r="L1" s="117"/>
      <c r="M1" s="117"/>
      <c r="N1" s="118"/>
    </row>
    <row r="2" spans="1:16" ht="15.6">
      <c r="A2" s="111" t="s">
        <v>83</v>
      </c>
      <c r="B2" s="111"/>
      <c r="C2" s="111"/>
      <c r="D2" s="111"/>
      <c r="E2" s="111"/>
      <c r="F2" s="111"/>
      <c r="G2" s="27"/>
    </row>
    <row r="4" spans="1:16" ht="21">
      <c r="D4" s="113" t="s">
        <v>84</v>
      </c>
      <c r="E4" s="113"/>
      <c r="F4" s="113"/>
      <c r="G4" s="113"/>
      <c r="H4" s="113"/>
      <c r="I4" s="113"/>
      <c r="J4" s="113" t="s">
        <v>85</v>
      </c>
      <c r="K4" s="113"/>
      <c r="L4" s="113"/>
      <c r="M4" s="113"/>
      <c r="N4" s="113"/>
      <c r="O4" s="113"/>
      <c r="P4" s="113"/>
    </row>
    <row r="5" spans="1:16" ht="15.6">
      <c r="A5" s="31" t="s">
        <v>86</v>
      </c>
      <c r="B5" s="32">
        <f>IF($K$1="CURRENT RESIDENTS ONLY",COUNTIFS(RESIDENTS!$AC:$AC,"YES",RESIDENTS!$G:$G,""),COUNTIFS(RESIDENTS!$AC:$AC,"YES"))</f>
        <v>0</v>
      </c>
      <c r="C5" s="26" t="s">
        <v>87</v>
      </c>
    </row>
    <row r="6" spans="1:16" ht="15.6">
      <c r="A6" s="29" t="s">
        <v>88</v>
      </c>
      <c r="B6" s="28">
        <f>IF($K$1="CURRENT RESIDENTS ONLY",COUNTIFS(RESIDENTS!$AC:$AC,"NEEDS 2ND DOSE",RESIDENTS!$G:$G,""),COUNTIFS(RESIDENTS!$AC:$AC,"NEEDS 2ND DOSE"))</f>
        <v>0</v>
      </c>
      <c r="C6" s="26" t="s">
        <v>89</v>
      </c>
    </row>
    <row r="7" spans="1:16" ht="31.15">
      <c r="A7" s="30" t="s">
        <v>90</v>
      </c>
      <c r="B7" s="28">
        <f>IF($K$1="CURRENT RESIDENTS ONLY",COUNTIFS(RESIDENTS!$AC:$AC,"Refused 2nd Dose",RESIDENTS!$G:$G,""),COUNTIFS(RESIDENTS!$AC:$AC,"Refused 2nd Dose"))</f>
        <v>0</v>
      </c>
      <c r="C7" s="26" t="s">
        <v>91</v>
      </c>
    </row>
    <row r="8" spans="1:16" ht="31.15">
      <c r="A8" s="30" t="s">
        <v>92</v>
      </c>
      <c r="B8" s="28">
        <f>IF($K$1="CURRENT RESIDENTS ONLY",COUNTIFS(RESIDENTS!$AC:$AC,"Medical Contraindication",RESIDENTS!$G:$G,""),COUNTIFS(RESIDENTS!$AC:$AC,"Medical Contraindication"))</f>
        <v>0</v>
      </c>
      <c r="C8" s="26" t="s">
        <v>93</v>
      </c>
      <c r="L8" s="18" t="s">
        <v>94</v>
      </c>
      <c r="M8" s="18" t="s">
        <v>95</v>
      </c>
    </row>
    <row r="9" spans="1:16" ht="31.15">
      <c r="A9" s="30" t="s">
        <v>96</v>
      </c>
      <c r="B9" s="28">
        <f>IF($K$1="CURRENT RESIDENTS ONLY",COUNTIFS(RESIDENTS!$L:$L,"Offered and Declined",RESIDENTS!$G:$G,""),COUNTIFS(RESIDENTS!$L:$L,"Offered and Declined"))</f>
        <v>0</v>
      </c>
      <c r="C9" s="26" t="s">
        <v>97</v>
      </c>
      <c r="L9" s="18" t="s">
        <v>98</v>
      </c>
      <c r="M9" s="18">
        <f>COUNTIFS(RESIDENTS!$J:$J,L9,RESIDENTS!$AB:$AB,"YES")</f>
        <v>0</v>
      </c>
    </row>
    <row r="10" spans="1:16" ht="15.6">
      <c r="A10" s="30" t="s">
        <v>99</v>
      </c>
      <c r="B10" s="28">
        <f>IF($K$1="CURRENT RESIDENTS ONLY",COUNTIFS(RESIDENTS!$AC:$AC,"Unknown",RESIDENTS!$G:$G,""),COUNTIFS(RESIDENTS!$AC:$AC,"Unknown"))</f>
        <v>0</v>
      </c>
      <c r="C10" s="26" t="s">
        <v>100</v>
      </c>
      <c r="L10" s="18" t="s">
        <v>101</v>
      </c>
      <c r="M10" s="18">
        <f>COUNTIFS(RESIDENTS!$J:$J,L10,RESIDENTS!$AB:$AB,"YES")</f>
        <v>0</v>
      </c>
    </row>
    <row r="11" spans="1:16">
      <c r="L11" s="18" t="s">
        <v>102</v>
      </c>
      <c r="M11" s="18">
        <f>COUNTIFS(RESIDENTS!$J:$J,L11,RESIDENTS!$AB:$AB,"YES")</f>
        <v>0</v>
      </c>
    </row>
    <row r="13" spans="1:16" ht="31.15">
      <c r="A13" s="49" t="s">
        <v>103</v>
      </c>
      <c r="B13" s="48">
        <f>IFERROR(IF($K$1="CURRENT RESIDENTS ONLY",TEXT(COUNTIFS(RESIDENTS!$H:$H,"YES",RESIDENTS!$G:$G,""),"0")&amp;" ("&amp;TEXT(COUNTIFS(RESIDENTS!$H:$H,"YES",RESIDENTS!$G:$G,"")/SUM(B$5:B$10),"0.0%")&amp;")",TEXT(COUNTIF(RESIDENTS!$H:$H,"YES"),"0")&amp;" ("&amp;TEXT(COUNTIF(RESIDENTS!$H:$H,"YES")/SUM(B$5:B$10),"0.0%")&amp;")"),)</f>
        <v>0</v>
      </c>
    </row>
    <row r="14" spans="1:16" ht="31.15">
      <c r="A14" s="50" t="s">
        <v>104</v>
      </c>
      <c r="B14" s="36">
        <f>IFERROR(IF($K$1="CURRENT RESIDENTS ONLY",TEXT(COUNTIFS(RESIDENTS!$AB:$AB,"YES",RESIDENTS!$G:$G,""),"0")&amp;" ("&amp;TEXT(COUNTIFS(RESIDENTS!$AB:$AB,"YES",RESIDENTS!$G:$G,"")/SUM(B$5:B$7),"0.0%")&amp;")",TEXT(COUNTIF(RESIDENTS!$AB:$AB,"YES"),"0")&amp;" ("&amp;TEXT(COUNTIF(RESIDENTS!$AB:$AB,"YES")/SUM(B$5:B$7),"0.0%")&amp;")"),)</f>
        <v>0</v>
      </c>
    </row>
    <row r="32" spans="1:14" s="38" customFormat="1" ht="31.15" customHeight="1">
      <c r="A32" s="37" t="s">
        <v>105</v>
      </c>
      <c r="B32" s="34"/>
      <c r="C32" s="34"/>
      <c r="D32" s="34"/>
      <c r="E32" s="34"/>
      <c r="F32" s="34"/>
      <c r="G32" s="34"/>
      <c r="H32" s="34"/>
      <c r="I32" s="34"/>
      <c r="J32" s="34"/>
      <c r="K32" s="34"/>
      <c r="L32" s="34"/>
      <c r="M32" s="34"/>
      <c r="N32" s="34"/>
    </row>
    <row r="33" spans="1:57" ht="15.6">
      <c r="A33" s="40" t="s">
        <v>106</v>
      </c>
      <c r="B33" s="73">
        <v>44179</v>
      </c>
      <c r="C33" s="35">
        <f ca="1">IF(OR(B34&gt;TODAY(),B33=""),"",B33+7)</f>
        <v>44186</v>
      </c>
      <c r="D33" s="35">
        <f t="shared" ref="D33:AZ33" ca="1" si="0">IF(OR(C34&gt;TODAY(),C33=""),"",C33+7)</f>
        <v>44193</v>
      </c>
      <c r="E33" s="35">
        <f t="shared" ca="1" si="0"/>
        <v>44200</v>
      </c>
      <c r="F33" s="35">
        <f t="shared" ca="1" si="0"/>
        <v>44207</v>
      </c>
      <c r="G33" s="35">
        <f t="shared" ca="1" si="0"/>
        <v>44214</v>
      </c>
      <c r="H33" s="35">
        <f t="shared" ca="1" si="0"/>
        <v>44221</v>
      </c>
      <c r="I33" s="35">
        <f t="shared" ca="1" si="0"/>
        <v>44228</v>
      </c>
      <c r="J33" s="35">
        <f t="shared" ca="1" si="0"/>
        <v>44235</v>
      </c>
      <c r="K33" s="35">
        <f t="shared" ca="1" si="0"/>
        <v>44242</v>
      </c>
      <c r="L33" s="35">
        <f t="shared" ca="1" si="0"/>
        <v>44249</v>
      </c>
      <c r="M33" s="35">
        <f t="shared" ca="1" si="0"/>
        <v>44256</v>
      </c>
      <c r="N33" s="35">
        <f t="shared" ca="1" si="0"/>
        <v>44263</v>
      </c>
      <c r="O33" s="35">
        <f t="shared" ca="1" si="0"/>
        <v>44270</v>
      </c>
      <c r="P33" s="35">
        <f t="shared" ca="1" si="0"/>
        <v>44277</v>
      </c>
      <c r="Q33" s="35">
        <f t="shared" ca="1" si="0"/>
        <v>44284</v>
      </c>
      <c r="R33" s="35">
        <f t="shared" ca="1" si="0"/>
        <v>44291</v>
      </c>
      <c r="S33" s="35">
        <f t="shared" ca="1" si="0"/>
        <v>44298</v>
      </c>
      <c r="T33" s="35">
        <f t="shared" ca="1" si="0"/>
        <v>44305</v>
      </c>
      <c r="U33" s="35">
        <f t="shared" ca="1" si="0"/>
        <v>44312</v>
      </c>
      <c r="V33" s="35">
        <f t="shared" ca="1" si="0"/>
        <v>44319</v>
      </c>
      <c r="W33" s="35">
        <f t="shared" ca="1" si="0"/>
        <v>44326</v>
      </c>
      <c r="X33" s="24">
        <f t="shared" ca="1" si="0"/>
        <v>44333</v>
      </c>
      <c r="Y33" s="24">
        <f t="shared" ca="1" si="0"/>
        <v>44340</v>
      </c>
      <c r="Z33" s="24">
        <f t="shared" ca="1" si="0"/>
        <v>44347</v>
      </c>
      <c r="AA33" s="24" t="str">
        <f t="shared" ca="1" si="0"/>
        <v/>
      </c>
      <c r="AB33" s="24" t="str">
        <f t="shared" ca="1" si="0"/>
        <v/>
      </c>
      <c r="AC33" s="24" t="str">
        <f t="shared" ca="1" si="0"/>
        <v/>
      </c>
      <c r="AD33" s="24" t="str">
        <f t="shared" ca="1" si="0"/>
        <v/>
      </c>
      <c r="AE33" s="24" t="str">
        <f t="shared" ca="1" si="0"/>
        <v/>
      </c>
      <c r="AF33" s="24" t="str">
        <f t="shared" ca="1" si="0"/>
        <v/>
      </c>
      <c r="AG33" s="24" t="str">
        <f t="shared" ca="1" si="0"/>
        <v/>
      </c>
      <c r="AH33" s="24" t="str">
        <f t="shared" ca="1" si="0"/>
        <v/>
      </c>
      <c r="AI33" s="24" t="str">
        <f t="shared" ca="1" si="0"/>
        <v/>
      </c>
      <c r="AJ33" s="24" t="str">
        <f t="shared" ca="1" si="0"/>
        <v/>
      </c>
      <c r="AK33" s="24" t="str">
        <f t="shared" ca="1" si="0"/>
        <v/>
      </c>
      <c r="AL33" s="24" t="str">
        <f t="shared" ca="1" si="0"/>
        <v/>
      </c>
      <c r="AM33" s="24" t="str">
        <f t="shared" ca="1" si="0"/>
        <v/>
      </c>
      <c r="AN33" s="24" t="str">
        <f t="shared" ca="1" si="0"/>
        <v/>
      </c>
      <c r="AO33" s="24" t="str">
        <f t="shared" ca="1" si="0"/>
        <v/>
      </c>
      <c r="AP33" s="24" t="str">
        <f t="shared" ca="1" si="0"/>
        <v/>
      </c>
      <c r="AQ33" s="24" t="str">
        <f t="shared" ca="1" si="0"/>
        <v/>
      </c>
      <c r="AR33" s="24" t="str">
        <f t="shared" ca="1" si="0"/>
        <v/>
      </c>
      <c r="AS33" s="24" t="str">
        <f t="shared" ca="1" si="0"/>
        <v/>
      </c>
      <c r="AT33" s="24" t="str">
        <f t="shared" ca="1" si="0"/>
        <v/>
      </c>
      <c r="AU33" s="24" t="str">
        <f t="shared" ca="1" si="0"/>
        <v/>
      </c>
      <c r="AV33" s="24" t="str">
        <f t="shared" ca="1" si="0"/>
        <v/>
      </c>
      <c r="AW33" s="24" t="str">
        <f t="shared" ca="1" si="0"/>
        <v/>
      </c>
      <c r="AX33" s="24" t="str">
        <f t="shared" ca="1" si="0"/>
        <v/>
      </c>
      <c r="AY33" s="24" t="str">
        <f t="shared" ca="1" si="0"/>
        <v/>
      </c>
      <c r="AZ33" s="24" t="str">
        <f t="shared" ca="1" si="0"/>
        <v/>
      </c>
      <c r="BA33" s="24" t="str">
        <f t="shared" ref="BA33" ca="1" si="1">IF(OR(AZ34&gt;TODAY(),AZ33=""),"",AZ33+7)</f>
        <v/>
      </c>
      <c r="BB33" s="24" t="str">
        <f t="shared" ref="BB33" ca="1" si="2">IF(OR(BA34&gt;TODAY(),BA33=""),"",BA33+7)</f>
        <v/>
      </c>
      <c r="BC33" s="24" t="str">
        <f t="shared" ref="BC33" ca="1" si="3">IF(OR(BB34&gt;TODAY(),BB33=""),"",BB33+7)</f>
        <v/>
      </c>
      <c r="BD33" s="24" t="str">
        <f t="shared" ref="BD33" ca="1" si="4">IF(OR(BC34&gt;TODAY(),BC33=""),"",BC33+7)</f>
        <v/>
      </c>
      <c r="BE33" s="24" t="str">
        <f t="shared" ref="BE33" ca="1" si="5">IF(OR(BD34&gt;TODAY(),BD33=""),"",BD33+7)</f>
        <v/>
      </c>
    </row>
    <row r="34" spans="1:57" ht="15.6" hidden="1">
      <c r="A34" s="40" t="s">
        <v>107</v>
      </c>
      <c r="B34" s="35">
        <f>B33+6</f>
        <v>44185</v>
      </c>
      <c r="C34" s="35">
        <f ca="1">IF(OR(B34="",B34&gt;TODAY()),"",B34+7)</f>
        <v>44192</v>
      </c>
      <c r="D34" s="35">
        <f t="shared" ref="D34:AZ34" ca="1" si="6">IF(OR(C34="",C34&gt;TODAY()),"",C34+7)</f>
        <v>44199</v>
      </c>
      <c r="E34" s="35">
        <f t="shared" ca="1" si="6"/>
        <v>44206</v>
      </c>
      <c r="F34" s="35">
        <f t="shared" ca="1" si="6"/>
        <v>44213</v>
      </c>
      <c r="G34" s="35">
        <f t="shared" ca="1" si="6"/>
        <v>44220</v>
      </c>
      <c r="H34" s="35">
        <f t="shared" ca="1" si="6"/>
        <v>44227</v>
      </c>
      <c r="I34" s="35">
        <f t="shared" ca="1" si="6"/>
        <v>44234</v>
      </c>
      <c r="J34" s="35">
        <f t="shared" ca="1" si="6"/>
        <v>44241</v>
      </c>
      <c r="K34" s="35">
        <f t="shared" ca="1" si="6"/>
        <v>44248</v>
      </c>
      <c r="L34" s="35">
        <f t="shared" ca="1" si="6"/>
        <v>44255</v>
      </c>
      <c r="M34" s="35">
        <f t="shared" ca="1" si="6"/>
        <v>44262</v>
      </c>
      <c r="N34" s="35">
        <f t="shared" ca="1" si="6"/>
        <v>44269</v>
      </c>
      <c r="O34" s="24">
        <f t="shared" ca="1" si="6"/>
        <v>44276</v>
      </c>
      <c r="P34" s="24">
        <f t="shared" ca="1" si="6"/>
        <v>44283</v>
      </c>
      <c r="Q34" s="24">
        <f t="shared" ca="1" si="6"/>
        <v>44290</v>
      </c>
      <c r="R34" s="24">
        <f t="shared" ca="1" si="6"/>
        <v>44297</v>
      </c>
      <c r="S34" s="24">
        <f t="shared" ca="1" si="6"/>
        <v>44304</v>
      </c>
      <c r="T34" s="24">
        <f t="shared" ca="1" si="6"/>
        <v>44311</v>
      </c>
      <c r="U34" s="24">
        <f t="shared" ca="1" si="6"/>
        <v>44318</v>
      </c>
      <c r="V34" s="24">
        <f t="shared" ca="1" si="6"/>
        <v>44325</v>
      </c>
      <c r="W34" s="24">
        <f t="shared" ca="1" si="6"/>
        <v>44332</v>
      </c>
      <c r="X34" s="24">
        <f t="shared" ca="1" si="6"/>
        <v>44339</v>
      </c>
      <c r="Y34" s="24">
        <f t="shared" ca="1" si="6"/>
        <v>44346</v>
      </c>
      <c r="Z34" s="24">
        <f t="shared" ca="1" si="6"/>
        <v>44353</v>
      </c>
      <c r="AA34" s="24" t="str">
        <f t="shared" ca="1" si="6"/>
        <v/>
      </c>
      <c r="AB34" s="24" t="str">
        <f t="shared" ca="1" si="6"/>
        <v/>
      </c>
      <c r="AC34" s="24" t="str">
        <f t="shared" ca="1" si="6"/>
        <v/>
      </c>
      <c r="AD34" s="24" t="str">
        <f t="shared" ca="1" si="6"/>
        <v/>
      </c>
      <c r="AE34" s="24" t="str">
        <f t="shared" ca="1" si="6"/>
        <v/>
      </c>
      <c r="AF34" s="24" t="str">
        <f t="shared" ca="1" si="6"/>
        <v/>
      </c>
      <c r="AG34" s="24" t="str">
        <f t="shared" ca="1" si="6"/>
        <v/>
      </c>
      <c r="AH34" s="24" t="str">
        <f t="shared" ca="1" si="6"/>
        <v/>
      </c>
      <c r="AI34" s="24" t="str">
        <f t="shared" ca="1" si="6"/>
        <v/>
      </c>
      <c r="AJ34" s="24" t="str">
        <f t="shared" ca="1" si="6"/>
        <v/>
      </c>
      <c r="AK34" s="24" t="str">
        <f t="shared" ca="1" si="6"/>
        <v/>
      </c>
      <c r="AL34" s="24" t="str">
        <f t="shared" ca="1" si="6"/>
        <v/>
      </c>
      <c r="AM34" s="24" t="str">
        <f t="shared" ca="1" si="6"/>
        <v/>
      </c>
      <c r="AN34" s="24" t="str">
        <f t="shared" ca="1" si="6"/>
        <v/>
      </c>
      <c r="AO34" s="24" t="str">
        <f t="shared" ca="1" si="6"/>
        <v/>
      </c>
      <c r="AP34" s="24" t="str">
        <f t="shared" ca="1" si="6"/>
        <v/>
      </c>
      <c r="AQ34" s="24" t="str">
        <f t="shared" ca="1" si="6"/>
        <v/>
      </c>
      <c r="AR34" s="24" t="str">
        <f t="shared" ca="1" si="6"/>
        <v/>
      </c>
      <c r="AS34" s="24" t="str">
        <f t="shared" ca="1" si="6"/>
        <v/>
      </c>
      <c r="AT34" s="24" t="str">
        <f t="shared" ca="1" si="6"/>
        <v/>
      </c>
      <c r="AU34" s="24" t="str">
        <f t="shared" ca="1" si="6"/>
        <v/>
      </c>
      <c r="AV34" s="24" t="str">
        <f t="shared" ca="1" si="6"/>
        <v/>
      </c>
      <c r="AW34" s="24" t="str">
        <f t="shared" ca="1" si="6"/>
        <v/>
      </c>
      <c r="AX34" s="24" t="str">
        <f t="shared" ca="1" si="6"/>
        <v/>
      </c>
      <c r="AY34" s="24" t="str">
        <f t="shared" ca="1" si="6"/>
        <v/>
      </c>
      <c r="AZ34" s="24" t="str">
        <f t="shared" ca="1" si="6"/>
        <v/>
      </c>
      <c r="BA34" s="24" t="str">
        <f t="shared" ref="BA34" ca="1" si="7">IF(OR(AZ34="",AZ34&gt;TODAY()),"",AZ34+7)</f>
        <v/>
      </c>
      <c r="BB34" s="24" t="str">
        <f t="shared" ref="BB34" ca="1" si="8">IF(OR(BA34="",BA34&gt;TODAY()),"",BA34+7)</f>
        <v/>
      </c>
      <c r="BC34" s="24" t="str">
        <f t="shared" ref="BC34" ca="1" si="9">IF(OR(BB34="",BB34&gt;TODAY()),"",BB34+7)</f>
        <v/>
      </c>
      <c r="BD34" s="24" t="str">
        <f t="shared" ref="BD34" ca="1" si="10">IF(OR(BC34="",BC34&gt;TODAY()),"",BC34+7)</f>
        <v/>
      </c>
      <c r="BE34" s="24" t="str">
        <f t="shared" ref="BE34" ca="1" si="11">IF(OR(BD34="",BD34&gt;TODAY()),"",BD34+7)</f>
        <v/>
      </c>
    </row>
    <row r="35" spans="1:57" ht="15.6" hidden="1">
      <c r="A35" s="40" t="s">
        <v>108</v>
      </c>
      <c r="B35" s="27" t="str">
        <f>IF(B34="","",TEXT(B33,"mm/dd")&amp;"-"&amp;TEXT(B34,"mm/dd"))</f>
        <v>12/14-12/20</v>
      </c>
      <c r="C35" s="27" t="str">
        <f t="shared" ref="C35:AZ35" ca="1" si="12">IF(C34="","",TEXT(C33,"mm/dd")&amp;"-"&amp;TEXT(C34,"mm/dd"))</f>
        <v>12/21-12/27</v>
      </c>
      <c r="D35" s="27" t="str">
        <f t="shared" ca="1" si="12"/>
        <v>12/28-01/03</v>
      </c>
      <c r="E35" s="27" t="str">
        <f t="shared" ca="1" si="12"/>
        <v>01/04-01/10</v>
      </c>
      <c r="F35" s="27" t="str">
        <f t="shared" ca="1" si="12"/>
        <v>01/11-01/17</v>
      </c>
      <c r="G35" s="27" t="str">
        <f t="shared" ca="1" si="12"/>
        <v>01/18-01/24</v>
      </c>
      <c r="H35" s="27" t="str">
        <f t="shared" ca="1" si="12"/>
        <v>01/25-01/31</v>
      </c>
      <c r="I35" s="27" t="str">
        <f t="shared" ca="1" si="12"/>
        <v>02/01-02/07</v>
      </c>
      <c r="J35" s="27" t="str">
        <f t="shared" ca="1" si="12"/>
        <v>02/08-02/14</v>
      </c>
      <c r="K35" s="27" t="str">
        <f t="shared" ca="1" si="12"/>
        <v>02/15-02/21</v>
      </c>
      <c r="L35" s="27" t="str">
        <f t="shared" ca="1" si="12"/>
        <v>02/22-02/28</v>
      </c>
      <c r="M35" s="27" t="str">
        <f t="shared" ca="1" si="12"/>
        <v>03/01-03/07</v>
      </c>
      <c r="N35" s="27" t="str">
        <f t="shared" ca="1" si="12"/>
        <v>03/08-03/14</v>
      </c>
      <c r="O35" s="27" t="str">
        <f t="shared" ca="1" si="12"/>
        <v>03/15-03/21</v>
      </c>
      <c r="P35" s="27" t="str">
        <f t="shared" ca="1" si="12"/>
        <v>03/22-03/28</v>
      </c>
      <c r="Q35" s="27" t="str">
        <f t="shared" ca="1" si="12"/>
        <v>03/29-04/04</v>
      </c>
      <c r="R35" s="27" t="str">
        <f t="shared" ca="1" si="12"/>
        <v>04/05-04/11</v>
      </c>
      <c r="S35" s="27" t="str">
        <f t="shared" ca="1" si="12"/>
        <v>04/12-04/18</v>
      </c>
      <c r="T35" s="27" t="str">
        <f t="shared" ca="1" si="12"/>
        <v>04/19-04/25</v>
      </c>
      <c r="U35" s="27" t="str">
        <f t="shared" ca="1" si="12"/>
        <v>04/26-05/02</v>
      </c>
      <c r="V35" s="27" t="str">
        <f t="shared" ca="1" si="12"/>
        <v>05/03-05/09</v>
      </c>
      <c r="W35" s="27" t="str">
        <f t="shared" ca="1" si="12"/>
        <v>05/10-05/16</v>
      </c>
      <c r="X35" s="27" t="str">
        <f t="shared" ca="1" si="12"/>
        <v>05/17-05/23</v>
      </c>
      <c r="Y35" s="27" t="str">
        <f t="shared" ca="1" si="12"/>
        <v>05/24-05/30</v>
      </c>
      <c r="Z35" s="27" t="str">
        <f t="shared" ca="1" si="12"/>
        <v>05/31-06/06</v>
      </c>
      <c r="AA35" s="27" t="str">
        <f t="shared" ca="1" si="12"/>
        <v/>
      </c>
      <c r="AB35" s="27" t="str">
        <f t="shared" ca="1" si="12"/>
        <v/>
      </c>
      <c r="AC35" s="27" t="str">
        <f t="shared" ca="1" si="12"/>
        <v/>
      </c>
      <c r="AD35" s="27" t="str">
        <f t="shared" ca="1" si="12"/>
        <v/>
      </c>
      <c r="AE35" s="27" t="str">
        <f t="shared" ca="1" si="12"/>
        <v/>
      </c>
      <c r="AF35" s="27" t="str">
        <f t="shared" ca="1" si="12"/>
        <v/>
      </c>
      <c r="AG35" s="27" t="str">
        <f t="shared" ca="1" si="12"/>
        <v/>
      </c>
      <c r="AH35" s="27" t="str">
        <f t="shared" ca="1" si="12"/>
        <v/>
      </c>
      <c r="AI35" s="27" t="str">
        <f t="shared" ca="1" si="12"/>
        <v/>
      </c>
      <c r="AJ35" s="27" t="str">
        <f t="shared" ca="1" si="12"/>
        <v/>
      </c>
      <c r="AK35" s="27" t="str">
        <f t="shared" ca="1" si="12"/>
        <v/>
      </c>
      <c r="AL35" s="27" t="str">
        <f t="shared" ca="1" si="12"/>
        <v/>
      </c>
      <c r="AM35" s="27" t="str">
        <f t="shared" ca="1" si="12"/>
        <v/>
      </c>
      <c r="AN35" s="27" t="str">
        <f t="shared" ca="1" si="12"/>
        <v/>
      </c>
      <c r="AO35" s="27" t="str">
        <f t="shared" ca="1" si="12"/>
        <v/>
      </c>
      <c r="AP35" s="27" t="str">
        <f t="shared" ca="1" si="12"/>
        <v/>
      </c>
      <c r="AQ35" s="27" t="str">
        <f t="shared" ca="1" si="12"/>
        <v/>
      </c>
      <c r="AR35" s="27" t="str">
        <f t="shared" ca="1" si="12"/>
        <v/>
      </c>
      <c r="AS35" s="27" t="str">
        <f t="shared" ca="1" si="12"/>
        <v/>
      </c>
      <c r="AT35" s="27" t="str">
        <f t="shared" ca="1" si="12"/>
        <v/>
      </c>
      <c r="AU35" s="27" t="str">
        <f t="shared" ca="1" si="12"/>
        <v/>
      </c>
      <c r="AV35" s="27" t="str">
        <f t="shared" ca="1" si="12"/>
        <v/>
      </c>
      <c r="AW35" s="27" t="str">
        <f t="shared" ca="1" si="12"/>
        <v/>
      </c>
      <c r="AX35" s="27" t="str">
        <f t="shared" ca="1" si="12"/>
        <v/>
      </c>
      <c r="AY35" s="27" t="str">
        <f t="shared" ca="1" si="12"/>
        <v/>
      </c>
      <c r="AZ35" s="27" t="str">
        <f t="shared" ca="1" si="12"/>
        <v/>
      </c>
      <c r="BA35" s="27" t="str">
        <f t="shared" ref="BA35:BE35" ca="1" si="13">IF(BA34="","",TEXT(BA33,"mm/dd")&amp;"-"&amp;TEXT(BA34,"mm/dd"))</f>
        <v/>
      </c>
      <c r="BB35" s="27" t="str">
        <f t="shared" ca="1" si="13"/>
        <v/>
      </c>
      <c r="BC35" s="27" t="str">
        <f t="shared" ca="1" si="13"/>
        <v/>
      </c>
      <c r="BD35" s="27" t="str">
        <f t="shared" ca="1" si="13"/>
        <v/>
      </c>
      <c r="BE35" s="27" t="str">
        <f t="shared" ca="1" si="13"/>
        <v/>
      </c>
    </row>
    <row r="36" spans="1:57" ht="15.6">
      <c r="A36" s="41" t="s">
        <v>109</v>
      </c>
      <c r="B36" s="27">
        <f>IF(B$34="","",IF($K$1="CURRENT RESIDENTS ONLY",COUNTIFS(RESIDENTS!$J:$J,"Pfizer-BioNTech",RESIDENTS!$N:$N,"&lt;="&amp;B$34,RESIDENTS!$G:$G,""),COUNTIFS(RESIDENTS!$J:$J,"Pfizer-BioNTech",RESIDENTS!$N:$N,"&lt;="&amp;B$34)))</f>
        <v>0</v>
      </c>
      <c r="C36" s="27">
        <f ca="1">IF(C$34="","",IF($K$1="CURRENT RESIDENTS ONLY",COUNTIFS(RESIDENTS!$J:$J,"Pfizer-BioNTech",RESIDENTS!$N:$N,"&lt;="&amp;C$34,RESIDENTS!$G:$G,""),COUNTIFS(RESIDENTS!$J:$J,"Pfizer-BioNTech",RESIDENTS!$N:$N,"&lt;="&amp;C$34)))</f>
        <v>0</v>
      </c>
      <c r="D36" s="27">
        <f ca="1">IF(D$34="","",IF($K$1="CURRENT RESIDENTS ONLY",COUNTIFS(RESIDENTS!$J:$J,"Pfizer-BioNTech",RESIDENTS!$N:$N,"&lt;="&amp;D$34,RESIDENTS!$G:$G,""),COUNTIFS(RESIDENTS!$J:$J,"Pfizer-BioNTech",RESIDENTS!$N:$N,"&lt;="&amp;D$34)))</f>
        <v>0</v>
      </c>
      <c r="E36" s="27">
        <f ca="1">IF(E$34="","",IF($K$1="CURRENT RESIDENTS ONLY",COUNTIFS(RESIDENTS!$J:$J,"Pfizer-BioNTech",RESIDENTS!$N:$N,"&lt;="&amp;E$34,RESIDENTS!$G:$G,""),COUNTIFS(RESIDENTS!$J:$J,"Pfizer-BioNTech",RESIDENTS!$N:$N,"&lt;="&amp;E$34)))</f>
        <v>0</v>
      </c>
      <c r="F36" s="27">
        <f ca="1">IF(F$34="","",IF($K$1="CURRENT RESIDENTS ONLY",COUNTIFS(RESIDENTS!$J:$J,"Pfizer-BioNTech",RESIDENTS!$N:$N,"&lt;="&amp;F$34,RESIDENTS!$G:$G,""),COUNTIFS(RESIDENTS!$J:$J,"Pfizer-BioNTech",RESIDENTS!$N:$N,"&lt;="&amp;F$34)))</f>
        <v>0</v>
      </c>
      <c r="G36" s="27">
        <f ca="1">IF(G$34="","",IF($K$1="CURRENT RESIDENTS ONLY",COUNTIFS(RESIDENTS!$J:$J,"Pfizer-BioNTech",RESIDENTS!$N:$N,"&lt;="&amp;G$34,RESIDENTS!$G:$G,""),COUNTIFS(RESIDENTS!$J:$J,"Pfizer-BioNTech",RESIDENTS!$N:$N,"&lt;="&amp;G$34)))</f>
        <v>0</v>
      </c>
      <c r="H36" s="27">
        <f ca="1">IF(H$34="","",IF($K$1="CURRENT RESIDENTS ONLY",COUNTIFS(RESIDENTS!$J:$J,"Pfizer-BioNTech",RESIDENTS!$N:$N,"&lt;="&amp;H$34,RESIDENTS!$G:$G,""),COUNTIFS(RESIDENTS!$J:$J,"Pfizer-BioNTech",RESIDENTS!$N:$N,"&lt;="&amp;H$34)))</f>
        <v>0</v>
      </c>
      <c r="I36" s="27">
        <f ca="1">IF(I$34="","",IF($K$1="CURRENT RESIDENTS ONLY",COUNTIFS(RESIDENTS!$J:$J,"Pfizer-BioNTech",RESIDENTS!$N:$N,"&lt;="&amp;I$34,RESIDENTS!$G:$G,""),COUNTIFS(RESIDENTS!$J:$J,"Pfizer-BioNTech",RESIDENTS!$N:$N,"&lt;="&amp;I$34)))</f>
        <v>0</v>
      </c>
      <c r="J36" s="27">
        <f ca="1">IF(J$34="","",IF($K$1="CURRENT RESIDENTS ONLY",COUNTIFS(RESIDENTS!$J:$J,"Pfizer-BioNTech",RESIDENTS!$N:$N,"&lt;="&amp;J$34,RESIDENTS!$G:$G,""),COUNTIFS(RESIDENTS!$J:$J,"Pfizer-BioNTech",RESIDENTS!$N:$N,"&lt;="&amp;J$34)))</f>
        <v>0</v>
      </c>
      <c r="K36" s="27">
        <f ca="1">IF(K$34="","",IF($K$1="CURRENT RESIDENTS ONLY",COUNTIFS(RESIDENTS!$J:$J,"Pfizer-BioNTech",RESIDENTS!$N:$N,"&lt;="&amp;K$34,RESIDENTS!$G:$G,""),COUNTIFS(RESIDENTS!$J:$J,"Pfizer-BioNTech",RESIDENTS!$N:$N,"&lt;="&amp;K$34)))</f>
        <v>0</v>
      </c>
      <c r="L36" s="27">
        <f ca="1">IF(L$34="","",IF($K$1="CURRENT RESIDENTS ONLY",COUNTIFS(RESIDENTS!$J:$J,"Pfizer-BioNTech",RESIDENTS!$N:$N,"&lt;="&amp;L$34,RESIDENTS!$G:$G,""),COUNTIFS(RESIDENTS!$J:$J,"Pfizer-BioNTech",RESIDENTS!$N:$N,"&lt;="&amp;L$34)))</f>
        <v>0</v>
      </c>
      <c r="M36" s="27">
        <f ca="1">IF(M$34="","",IF($K$1="CURRENT RESIDENTS ONLY",COUNTIFS(RESIDENTS!$J:$J,"Pfizer-BioNTech",RESIDENTS!$N:$N,"&lt;="&amp;M$34,RESIDENTS!$G:$G,""),COUNTIFS(RESIDENTS!$J:$J,"Pfizer-BioNTech",RESIDENTS!$N:$N,"&lt;="&amp;M$34)))</f>
        <v>0</v>
      </c>
      <c r="N36" s="27">
        <f ca="1">IF(N$34="","",IF($K$1="CURRENT RESIDENTS ONLY",COUNTIFS(RESIDENTS!$J:$J,"Pfizer-BioNTech",RESIDENTS!$N:$N,"&lt;="&amp;N$34,RESIDENTS!$G:$G,""),COUNTIFS(RESIDENTS!$J:$J,"Pfizer-BioNTech",RESIDENTS!$N:$N,"&lt;="&amp;N$34)))</f>
        <v>0</v>
      </c>
      <c r="O36" s="27">
        <f ca="1">IF(O$34="","",IF($K$1="CURRENT RESIDENTS ONLY",COUNTIFS(RESIDENTS!$J:$J,"Pfizer-BioNTech",RESIDENTS!$N:$N,"&lt;="&amp;O$34,RESIDENTS!$G:$G,""),COUNTIFS(RESIDENTS!$J:$J,"Pfizer-BioNTech",RESIDENTS!$N:$N,"&lt;="&amp;O$34)))</f>
        <v>0</v>
      </c>
      <c r="P36" s="27">
        <f ca="1">IF(P$34="","",IF($K$1="CURRENT RESIDENTS ONLY",COUNTIFS(RESIDENTS!$J:$J,"Pfizer-BioNTech",RESIDENTS!$N:$N,"&lt;="&amp;P$34,RESIDENTS!$G:$G,""),COUNTIFS(RESIDENTS!$J:$J,"Pfizer-BioNTech",RESIDENTS!$N:$N,"&lt;="&amp;P$34)))</f>
        <v>0</v>
      </c>
      <c r="Q36" s="27">
        <f ca="1">IF(Q$34="","",IF($K$1="CURRENT RESIDENTS ONLY",COUNTIFS(RESIDENTS!$J:$J,"Pfizer-BioNTech",RESIDENTS!$N:$N,"&lt;="&amp;Q$34,RESIDENTS!$G:$G,""),COUNTIFS(RESIDENTS!$J:$J,"Pfizer-BioNTech",RESIDENTS!$N:$N,"&lt;="&amp;Q$34)))</f>
        <v>0</v>
      </c>
      <c r="R36" s="27">
        <f ca="1">IF(R$34="","",IF($K$1="CURRENT RESIDENTS ONLY",COUNTIFS(RESIDENTS!$J:$J,"Pfizer-BioNTech",RESIDENTS!$N:$N,"&lt;="&amp;R$34,RESIDENTS!$G:$G,""),COUNTIFS(RESIDENTS!$J:$J,"Pfizer-BioNTech",RESIDENTS!$N:$N,"&lt;="&amp;R$34)))</f>
        <v>0</v>
      </c>
      <c r="S36" s="27">
        <f ca="1">IF(S$34="","",IF($K$1="CURRENT RESIDENTS ONLY",COUNTIFS(RESIDENTS!$J:$J,"Pfizer-BioNTech",RESIDENTS!$N:$N,"&lt;="&amp;S$34,RESIDENTS!$G:$G,""),COUNTIFS(RESIDENTS!$J:$J,"Pfizer-BioNTech",RESIDENTS!$N:$N,"&lt;="&amp;S$34)))</f>
        <v>0</v>
      </c>
      <c r="T36" s="27">
        <f ca="1">IF(T$34="","",IF($K$1="CURRENT RESIDENTS ONLY",COUNTIFS(RESIDENTS!$J:$J,"Pfizer-BioNTech",RESIDENTS!$N:$N,"&lt;="&amp;T$34,RESIDENTS!$G:$G,""),COUNTIFS(RESIDENTS!$J:$J,"Pfizer-BioNTech",RESIDENTS!$N:$N,"&lt;="&amp;T$34)))</f>
        <v>0</v>
      </c>
      <c r="U36" s="27">
        <f ca="1">IF(U$34="","",IF($K$1="CURRENT RESIDENTS ONLY",COUNTIFS(RESIDENTS!$J:$J,"Pfizer-BioNTech",RESIDENTS!$N:$N,"&lt;="&amp;U$34,RESIDENTS!$G:$G,""),COUNTIFS(RESIDENTS!$J:$J,"Pfizer-BioNTech",RESIDENTS!$N:$N,"&lt;="&amp;U$34)))</f>
        <v>0</v>
      </c>
      <c r="V36" s="27">
        <f ca="1">IF(V$34="","",IF($K$1="CURRENT RESIDENTS ONLY",COUNTIFS(RESIDENTS!$J:$J,"Pfizer-BioNTech",RESIDENTS!$N:$N,"&lt;="&amp;V$34,RESIDENTS!$G:$G,""),COUNTIFS(RESIDENTS!$J:$J,"Pfizer-BioNTech",RESIDENTS!$N:$N,"&lt;="&amp;V$34)))</f>
        <v>0</v>
      </c>
      <c r="W36" s="27">
        <f ca="1">IF(W$34="","",IF($K$1="CURRENT RESIDENTS ONLY",COUNTIFS(RESIDENTS!$J:$J,"Pfizer-BioNTech",RESIDENTS!$N:$N,"&lt;="&amp;W$34,RESIDENTS!$G:$G,""),COUNTIFS(RESIDENTS!$J:$J,"Pfizer-BioNTech",RESIDENTS!$N:$N,"&lt;="&amp;W$34)))</f>
        <v>0</v>
      </c>
      <c r="X36" s="27">
        <f ca="1">IF(X$34="","",IF($K$1="CURRENT RESIDENTS ONLY",COUNTIFS(RESIDENTS!$J:$J,"Pfizer-BioNTech",RESIDENTS!$N:$N,"&lt;="&amp;X$34,RESIDENTS!$G:$G,""),COUNTIFS(RESIDENTS!$J:$J,"Pfizer-BioNTech",RESIDENTS!$N:$N,"&lt;="&amp;X$34)))</f>
        <v>0</v>
      </c>
      <c r="Y36" s="27">
        <f ca="1">IF(Y$34="","",IF($K$1="CURRENT RESIDENTS ONLY",COUNTIFS(RESIDENTS!$J:$J,"Pfizer-BioNTech",RESIDENTS!$N:$N,"&lt;="&amp;Y$34,RESIDENTS!$G:$G,""),COUNTIFS(RESIDENTS!$J:$J,"Pfizer-BioNTech",RESIDENTS!$N:$N,"&lt;="&amp;Y$34)))</f>
        <v>0</v>
      </c>
      <c r="Z36" s="27">
        <f ca="1">IF(Z$34="","",IF($K$1="CURRENT RESIDENTS ONLY",COUNTIFS(RESIDENTS!$J:$J,"Pfizer-BioNTech",RESIDENTS!$N:$N,"&lt;="&amp;Z$34,RESIDENTS!$G:$G,""),COUNTIFS(RESIDENTS!$J:$J,"Pfizer-BioNTech",RESIDENTS!$N:$N,"&lt;="&amp;Z$34)))</f>
        <v>0</v>
      </c>
      <c r="AA36" s="27" t="str">
        <f ca="1">IF(AA$34="","",IF($K$1="CURRENT RESIDENTS ONLY",COUNTIFS(RESIDENTS!$J:$J,"Pfizer-BioNTech",RESIDENTS!$N:$N,"&lt;="&amp;AA$34,RESIDENTS!$G:$G,""),COUNTIFS(RESIDENTS!$J:$J,"Pfizer-BioNTech",RESIDENTS!$N:$N,"&lt;="&amp;AA$34)))</f>
        <v/>
      </c>
      <c r="AB36" s="27" t="str">
        <f ca="1">IF(AB$34="","",IF($K$1="CURRENT RESIDENTS ONLY",COUNTIFS(RESIDENTS!$J:$J,"Pfizer-BioNTech",RESIDENTS!$N:$N,"&lt;="&amp;AB$34,RESIDENTS!$G:$G,""),COUNTIFS(RESIDENTS!$J:$J,"Pfizer-BioNTech",RESIDENTS!$N:$N,"&lt;="&amp;AB$34)))</f>
        <v/>
      </c>
      <c r="AC36" s="27" t="str">
        <f ca="1">IF(AC$34="","",IF($K$1="CURRENT RESIDENTS ONLY",COUNTIFS(RESIDENTS!$J:$J,"Pfizer-BioNTech",RESIDENTS!$N:$N,"&lt;="&amp;AC$34,RESIDENTS!$G:$G,""),COUNTIFS(RESIDENTS!$J:$J,"Pfizer-BioNTech",RESIDENTS!$N:$N,"&lt;="&amp;AC$34)))</f>
        <v/>
      </c>
      <c r="AD36" s="27" t="str">
        <f ca="1">IF(AD$34="","",IF($K$1="CURRENT RESIDENTS ONLY",COUNTIFS(RESIDENTS!$J:$J,"Pfizer-BioNTech",RESIDENTS!$N:$N,"&lt;="&amp;AD$34,RESIDENTS!$G:$G,""),COUNTIFS(RESIDENTS!$J:$J,"Pfizer-BioNTech",RESIDENTS!$N:$N,"&lt;="&amp;AD$34)))</f>
        <v/>
      </c>
      <c r="AE36" s="27" t="str">
        <f ca="1">IF(AE$34="","",IF($K$1="CURRENT RESIDENTS ONLY",COUNTIFS(RESIDENTS!$J:$J,"Pfizer-BioNTech",RESIDENTS!$N:$N,"&lt;="&amp;AE$34,RESIDENTS!$G:$G,""),COUNTIFS(RESIDENTS!$J:$J,"Pfizer-BioNTech",RESIDENTS!$N:$N,"&lt;="&amp;AE$34)))</f>
        <v/>
      </c>
      <c r="AF36" s="27" t="str">
        <f ca="1">IF(AF$34="","",IF($K$1="CURRENT RESIDENTS ONLY",COUNTIFS(RESIDENTS!$J:$J,"Pfizer-BioNTech",RESIDENTS!$N:$N,"&lt;="&amp;AF$34,RESIDENTS!$G:$G,""),COUNTIFS(RESIDENTS!$J:$J,"Pfizer-BioNTech",RESIDENTS!$N:$N,"&lt;="&amp;AF$34)))</f>
        <v/>
      </c>
      <c r="AG36" s="27" t="str">
        <f ca="1">IF(AG$34="","",IF($K$1="CURRENT RESIDENTS ONLY",COUNTIFS(RESIDENTS!$J:$J,"Pfizer-BioNTech",RESIDENTS!$N:$N,"&lt;="&amp;AG$34,RESIDENTS!$G:$G,""),COUNTIFS(RESIDENTS!$J:$J,"Pfizer-BioNTech",RESIDENTS!$N:$N,"&lt;="&amp;AG$34)))</f>
        <v/>
      </c>
      <c r="AH36" s="27" t="str">
        <f ca="1">IF(AH$34="","",IF($K$1="CURRENT RESIDENTS ONLY",COUNTIFS(RESIDENTS!$J:$J,"Pfizer-BioNTech",RESIDENTS!$N:$N,"&lt;="&amp;AH$34,RESIDENTS!$G:$G,""),COUNTIFS(RESIDENTS!$J:$J,"Pfizer-BioNTech",RESIDENTS!$N:$N,"&lt;="&amp;AH$34)))</f>
        <v/>
      </c>
      <c r="AI36" s="27" t="str">
        <f ca="1">IF(AI$34="","",IF($K$1="CURRENT RESIDENTS ONLY",COUNTIFS(RESIDENTS!$J:$J,"Pfizer-BioNTech",RESIDENTS!$N:$N,"&lt;="&amp;AI$34,RESIDENTS!$G:$G,""),COUNTIFS(RESIDENTS!$J:$J,"Pfizer-BioNTech",RESIDENTS!$N:$N,"&lt;="&amp;AI$34)))</f>
        <v/>
      </c>
      <c r="AJ36" s="27" t="str">
        <f ca="1">IF(AJ$34="","",IF($K$1="CURRENT RESIDENTS ONLY",COUNTIFS(RESIDENTS!$J:$J,"Pfizer-BioNTech",RESIDENTS!$N:$N,"&lt;="&amp;AJ$34,RESIDENTS!$G:$G,""),COUNTIFS(RESIDENTS!$J:$J,"Pfizer-BioNTech",RESIDENTS!$N:$N,"&lt;="&amp;AJ$34)))</f>
        <v/>
      </c>
      <c r="AK36" s="27" t="str">
        <f ca="1">IF(AK$34="","",IF($K$1="CURRENT RESIDENTS ONLY",COUNTIFS(RESIDENTS!$J:$J,"Pfizer-BioNTech",RESIDENTS!$N:$N,"&lt;="&amp;AK$34,RESIDENTS!$G:$G,""),COUNTIFS(RESIDENTS!$J:$J,"Pfizer-BioNTech",RESIDENTS!$N:$N,"&lt;="&amp;AK$34)))</f>
        <v/>
      </c>
      <c r="AL36" s="27" t="str">
        <f ca="1">IF(AL$34="","",IF($K$1="CURRENT RESIDENTS ONLY",COUNTIFS(RESIDENTS!$J:$J,"Pfizer-BioNTech",RESIDENTS!$N:$N,"&lt;="&amp;AL$34,RESIDENTS!$G:$G,""),COUNTIFS(RESIDENTS!$J:$J,"Pfizer-BioNTech",RESIDENTS!$N:$N,"&lt;="&amp;AL$34)))</f>
        <v/>
      </c>
      <c r="AM36" s="27" t="str">
        <f ca="1">IF(AM$34="","",IF($K$1="CURRENT RESIDENTS ONLY",COUNTIFS(RESIDENTS!$J:$J,"Pfizer-BioNTech",RESIDENTS!$N:$N,"&lt;="&amp;AM$34,RESIDENTS!$G:$G,""),COUNTIFS(RESIDENTS!$J:$J,"Pfizer-BioNTech",RESIDENTS!$N:$N,"&lt;="&amp;AM$34)))</f>
        <v/>
      </c>
      <c r="AN36" s="27" t="str">
        <f ca="1">IF(AN$34="","",IF($K$1="CURRENT RESIDENTS ONLY",COUNTIFS(RESIDENTS!$J:$J,"Pfizer-BioNTech",RESIDENTS!$N:$N,"&lt;="&amp;AN$34,RESIDENTS!$G:$G,""),COUNTIFS(RESIDENTS!$J:$J,"Pfizer-BioNTech",RESIDENTS!$N:$N,"&lt;="&amp;AN$34)))</f>
        <v/>
      </c>
      <c r="AO36" s="27" t="str">
        <f ca="1">IF(AO$34="","",IF($K$1="CURRENT RESIDENTS ONLY",COUNTIFS(RESIDENTS!$J:$J,"Pfizer-BioNTech",RESIDENTS!$N:$N,"&lt;="&amp;AO$34,RESIDENTS!$G:$G,""),COUNTIFS(RESIDENTS!$J:$J,"Pfizer-BioNTech",RESIDENTS!$N:$N,"&lt;="&amp;AO$34)))</f>
        <v/>
      </c>
      <c r="AP36" s="27" t="str">
        <f ca="1">IF(AP$34="","",IF($K$1="CURRENT RESIDENTS ONLY",COUNTIFS(RESIDENTS!$J:$J,"Pfizer-BioNTech",RESIDENTS!$N:$N,"&lt;="&amp;AP$34,RESIDENTS!$G:$G,""),COUNTIFS(RESIDENTS!$J:$J,"Pfizer-BioNTech",RESIDENTS!$N:$N,"&lt;="&amp;AP$34)))</f>
        <v/>
      </c>
      <c r="AQ36" s="27" t="str">
        <f ca="1">IF(AQ$34="","",IF($K$1="CURRENT RESIDENTS ONLY",COUNTIFS(RESIDENTS!$J:$J,"Pfizer-BioNTech",RESIDENTS!$N:$N,"&lt;="&amp;AQ$34,RESIDENTS!$G:$G,""),COUNTIFS(RESIDENTS!$J:$J,"Pfizer-BioNTech",RESIDENTS!$N:$N,"&lt;="&amp;AQ$34)))</f>
        <v/>
      </c>
      <c r="AR36" s="27" t="str">
        <f ca="1">IF(AR$34="","",IF($K$1="CURRENT RESIDENTS ONLY",COUNTIFS(RESIDENTS!$J:$J,"Pfizer-BioNTech",RESIDENTS!$N:$N,"&lt;="&amp;AR$34,RESIDENTS!$G:$G,""),COUNTIFS(RESIDENTS!$J:$J,"Pfizer-BioNTech",RESIDENTS!$N:$N,"&lt;="&amp;AR$34)))</f>
        <v/>
      </c>
      <c r="AS36" s="27" t="str">
        <f ca="1">IF(AS$34="","",IF($K$1="CURRENT RESIDENTS ONLY",COUNTIFS(RESIDENTS!$J:$J,"Pfizer-BioNTech",RESIDENTS!$N:$N,"&lt;="&amp;AS$34,RESIDENTS!$G:$G,""),COUNTIFS(RESIDENTS!$J:$J,"Pfizer-BioNTech",RESIDENTS!$N:$N,"&lt;="&amp;AS$34)))</f>
        <v/>
      </c>
      <c r="AT36" s="27" t="str">
        <f ca="1">IF(AT$34="","",IF($K$1="CURRENT RESIDENTS ONLY",COUNTIFS(RESIDENTS!$J:$J,"Pfizer-BioNTech",RESIDENTS!$N:$N,"&lt;="&amp;AT$34,RESIDENTS!$G:$G,""),COUNTIFS(RESIDENTS!$J:$J,"Pfizer-BioNTech",RESIDENTS!$N:$N,"&lt;="&amp;AT$34)))</f>
        <v/>
      </c>
      <c r="AU36" s="27" t="str">
        <f ca="1">IF(AU$34="","",IF($K$1="CURRENT RESIDENTS ONLY",COUNTIFS(RESIDENTS!$J:$J,"Pfizer-BioNTech",RESIDENTS!$N:$N,"&lt;="&amp;AU$34,RESIDENTS!$G:$G,""),COUNTIFS(RESIDENTS!$J:$J,"Pfizer-BioNTech",RESIDENTS!$N:$N,"&lt;="&amp;AU$34)))</f>
        <v/>
      </c>
      <c r="AV36" s="27" t="str">
        <f ca="1">IF(AV$34="","",IF($K$1="CURRENT RESIDENTS ONLY",COUNTIFS(RESIDENTS!$J:$J,"Pfizer-BioNTech",RESIDENTS!$N:$N,"&lt;="&amp;AV$34,RESIDENTS!$G:$G,""),COUNTIFS(RESIDENTS!$J:$J,"Pfizer-BioNTech",RESIDENTS!$N:$N,"&lt;="&amp;AV$34)))</f>
        <v/>
      </c>
      <c r="AW36" s="27" t="str">
        <f ca="1">IF(AW$34="","",IF($K$1="CURRENT RESIDENTS ONLY",COUNTIFS(RESIDENTS!$J:$J,"Pfizer-BioNTech",RESIDENTS!$N:$N,"&lt;="&amp;AW$34,RESIDENTS!$G:$G,""),COUNTIFS(RESIDENTS!$J:$J,"Pfizer-BioNTech",RESIDENTS!$N:$N,"&lt;="&amp;AW$34)))</f>
        <v/>
      </c>
      <c r="AX36" s="27" t="str">
        <f ca="1">IF(AX$34="","",IF($K$1="CURRENT RESIDENTS ONLY",COUNTIFS(RESIDENTS!$J:$J,"Pfizer-BioNTech",RESIDENTS!$N:$N,"&lt;="&amp;AX$34,RESIDENTS!$G:$G,""),COUNTIFS(RESIDENTS!$J:$J,"Pfizer-BioNTech",RESIDENTS!$N:$N,"&lt;="&amp;AX$34)))</f>
        <v/>
      </c>
      <c r="AY36" s="27" t="str">
        <f ca="1">IF(AY$34="","",IF($K$1="CURRENT RESIDENTS ONLY",COUNTIFS(RESIDENTS!$J:$J,"Pfizer-BioNTech",RESIDENTS!$N:$N,"&lt;="&amp;AY$34,RESIDENTS!$G:$G,""),COUNTIFS(RESIDENTS!$J:$J,"Pfizer-BioNTech",RESIDENTS!$N:$N,"&lt;="&amp;AY$34)))</f>
        <v/>
      </c>
      <c r="AZ36" s="27" t="str">
        <f ca="1">IF(AZ$34="","",IF($K$1="CURRENT RESIDENTS ONLY",COUNTIFS(RESIDENTS!$J:$J,"Pfizer-BioNTech",RESIDENTS!$N:$N,"&lt;="&amp;AZ$34,RESIDENTS!$G:$G,""),COUNTIFS(RESIDENTS!$J:$J,"Pfizer-BioNTech",RESIDENTS!$N:$N,"&lt;="&amp;AZ$34)))</f>
        <v/>
      </c>
      <c r="BA36" s="27" t="str">
        <f ca="1">IF(BA$34="","",IF($K$1="CURRENT RESIDENTS ONLY",COUNTIFS(RESIDENTS!$J:$J,"Pfizer-BioNTech",RESIDENTS!$N:$N,"&lt;="&amp;BA$34,RESIDENTS!$G:$G,""),COUNTIFS(RESIDENTS!$J:$J,"Pfizer-BioNTech",RESIDENTS!$N:$N,"&lt;="&amp;BA$34)))</f>
        <v/>
      </c>
      <c r="BB36" s="27" t="str">
        <f ca="1">IF(BB$34="","",IF($K$1="CURRENT RESIDENTS ONLY",COUNTIFS(RESIDENTS!$J:$J,"Pfizer-BioNTech",RESIDENTS!$N:$N,"&lt;="&amp;BB$34,RESIDENTS!$G:$G,""),COUNTIFS(RESIDENTS!$J:$J,"Pfizer-BioNTech",RESIDENTS!$N:$N,"&lt;="&amp;BB$34)))</f>
        <v/>
      </c>
      <c r="BC36" s="27" t="str">
        <f ca="1">IF(BC$34="","",IF($K$1="CURRENT RESIDENTS ONLY",COUNTIFS(RESIDENTS!$J:$J,"Pfizer-BioNTech",RESIDENTS!$N:$N,"&lt;="&amp;BC$34,RESIDENTS!$G:$G,""),COUNTIFS(RESIDENTS!$J:$J,"Pfizer-BioNTech",RESIDENTS!$N:$N,"&lt;="&amp;BC$34)))</f>
        <v/>
      </c>
      <c r="BD36" s="27" t="str">
        <f ca="1">IF(BD$34="","",IF($K$1="CURRENT RESIDENTS ONLY",COUNTIFS(RESIDENTS!$J:$J,"Pfizer-BioNTech",RESIDENTS!$N:$N,"&lt;="&amp;BD$34,RESIDENTS!$G:$G,""),COUNTIFS(RESIDENTS!$J:$J,"Pfizer-BioNTech",RESIDENTS!$N:$N,"&lt;="&amp;BD$34)))</f>
        <v/>
      </c>
      <c r="BE36" s="27" t="str">
        <f ca="1">IF(BE$34="","",IF($K$1="CURRENT RESIDENTS ONLY",COUNTIFS(RESIDENTS!$J:$J,"Pfizer-BioNTech",RESIDENTS!$N:$N,"&lt;="&amp;BE$34,RESIDENTS!$G:$G,""),COUNTIFS(RESIDENTS!$J:$J,"Pfizer-BioNTech",RESIDENTS!$N:$N,"&lt;="&amp;BE$34)))</f>
        <v/>
      </c>
    </row>
    <row r="37" spans="1:57" ht="15.6">
      <c r="A37" s="41" t="s">
        <v>110</v>
      </c>
      <c r="B37" s="27">
        <f>IF(B$34="","",IF($K$1="CURRENT RESIDENTS ONLY",COUNTIFS(RESIDENTS!$J:$J,"Pfizer-BioNTech",RESIDENTS!$W:$W,"&lt;="&amp;B$34,RESIDENTS!$G:$G,""),COUNTIFS(RESIDENTS!$J:$J,"Pfizer-BioNTech",RESIDENTS!$W:$W,"&lt;="&amp;B$34)))</f>
        <v>0</v>
      </c>
      <c r="C37" s="27">
        <f ca="1">IF(C$34="","",IF($K$1="CURRENT RESIDENTS ONLY",COUNTIFS(RESIDENTS!$J:$J,"Pfizer-BioNTech",RESIDENTS!$W:$W,"&lt;="&amp;C$34,RESIDENTS!$G:$G,""),COUNTIFS(RESIDENTS!$J:$J,"Pfizer-BioNTech",RESIDENTS!$W:$W,"&lt;="&amp;C$34)))</f>
        <v>0</v>
      </c>
      <c r="D37" s="27">
        <f ca="1">IF(D$34="","",IF($K$1="CURRENT RESIDENTS ONLY",COUNTIFS(RESIDENTS!$J:$J,"Pfizer-BioNTech",RESIDENTS!$W:$W,"&lt;="&amp;D$34,RESIDENTS!$G:$G,""),COUNTIFS(RESIDENTS!$J:$J,"Pfizer-BioNTech",RESIDENTS!$W:$W,"&lt;="&amp;D$34)))</f>
        <v>0</v>
      </c>
      <c r="E37" s="27">
        <f ca="1">IF(E$34="","",IF($K$1="CURRENT RESIDENTS ONLY",COUNTIFS(RESIDENTS!$J:$J,"Pfizer-BioNTech",RESIDENTS!$W:$W,"&lt;="&amp;E$34,RESIDENTS!$G:$G,""),COUNTIFS(RESIDENTS!$J:$J,"Pfizer-BioNTech",RESIDENTS!$W:$W,"&lt;="&amp;E$34)))</f>
        <v>0</v>
      </c>
      <c r="F37" s="27">
        <f ca="1">IF(F$34="","",IF($K$1="CURRENT RESIDENTS ONLY",COUNTIFS(RESIDENTS!$J:$J,"Pfizer-BioNTech",RESIDENTS!$W:$W,"&lt;="&amp;F$34,RESIDENTS!$G:$G,""),COUNTIFS(RESIDENTS!$J:$J,"Pfizer-BioNTech",RESIDENTS!$W:$W,"&lt;="&amp;F$34)))</f>
        <v>0</v>
      </c>
      <c r="G37" s="27">
        <f ca="1">IF(G$34="","",IF($K$1="CURRENT RESIDENTS ONLY",COUNTIFS(RESIDENTS!$J:$J,"Pfizer-BioNTech",RESIDENTS!$W:$W,"&lt;="&amp;G$34,RESIDENTS!$G:$G,""),COUNTIFS(RESIDENTS!$J:$J,"Pfizer-BioNTech",RESIDENTS!$W:$W,"&lt;="&amp;G$34)))</f>
        <v>0</v>
      </c>
      <c r="H37" s="27">
        <f ca="1">IF(H$34="","",IF($K$1="CURRENT RESIDENTS ONLY",COUNTIFS(RESIDENTS!$J:$J,"Pfizer-BioNTech",RESIDENTS!$W:$W,"&lt;="&amp;H$34,RESIDENTS!$G:$G,""),COUNTIFS(RESIDENTS!$J:$J,"Pfizer-BioNTech",RESIDENTS!$W:$W,"&lt;="&amp;H$34)))</f>
        <v>0</v>
      </c>
      <c r="I37" s="27">
        <f ca="1">IF(I$34="","",IF($K$1="CURRENT RESIDENTS ONLY",COUNTIFS(RESIDENTS!$J:$J,"Pfizer-BioNTech",RESIDENTS!$W:$W,"&lt;="&amp;I$34,RESIDENTS!$G:$G,""),COUNTIFS(RESIDENTS!$J:$J,"Pfizer-BioNTech",RESIDENTS!$W:$W,"&lt;="&amp;I$34)))</f>
        <v>0</v>
      </c>
      <c r="J37" s="27">
        <f ca="1">IF(J$34="","",IF($K$1="CURRENT RESIDENTS ONLY",COUNTIFS(RESIDENTS!$J:$J,"Pfizer-BioNTech",RESIDENTS!$W:$W,"&lt;="&amp;J$34,RESIDENTS!$G:$G,""),COUNTIFS(RESIDENTS!$J:$J,"Pfizer-BioNTech",RESIDENTS!$W:$W,"&lt;="&amp;J$34)))</f>
        <v>0</v>
      </c>
      <c r="K37" s="27">
        <f ca="1">IF(K$34="","",IF($K$1="CURRENT RESIDENTS ONLY",COUNTIFS(RESIDENTS!$J:$J,"Pfizer-BioNTech",RESIDENTS!$W:$W,"&lt;="&amp;K$34,RESIDENTS!$G:$G,""),COUNTIFS(RESIDENTS!$J:$J,"Pfizer-BioNTech",RESIDENTS!$W:$W,"&lt;="&amp;K$34)))</f>
        <v>0</v>
      </c>
      <c r="L37" s="27">
        <f ca="1">IF(L$34="","",IF($K$1="CURRENT RESIDENTS ONLY",COUNTIFS(RESIDENTS!$J:$J,"Pfizer-BioNTech",RESIDENTS!$W:$W,"&lt;="&amp;L$34,RESIDENTS!$G:$G,""),COUNTIFS(RESIDENTS!$J:$J,"Pfizer-BioNTech",RESIDENTS!$W:$W,"&lt;="&amp;L$34)))</f>
        <v>0</v>
      </c>
      <c r="M37" s="27">
        <f ca="1">IF(M$34="","",IF($K$1="CURRENT RESIDENTS ONLY",COUNTIFS(RESIDENTS!$J:$J,"Pfizer-BioNTech",RESIDENTS!$W:$W,"&lt;="&amp;M$34,RESIDENTS!$G:$G,""),COUNTIFS(RESIDENTS!$J:$J,"Pfizer-BioNTech",RESIDENTS!$W:$W,"&lt;="&amp;M$34)))</f>
        <v>0</v>
      </c>
      <c r="N37" s="27">
        <f ca="1">IF(N$34="","",IF($K$1="CURRENT RESIDENTS ONLY",COUNTIFS(RESIDENTS!$J:$J,"Pfizer-BioNTech",RESIDENTS!$W:$W,"&lt;="&amp;N$34,RESIDENTS!$G:$G,""),COUNTIFS(RESIDENTS!$J:$J,"Pfizer-BioNTech",RESIDENTS!$W:$W,"&lt;="&amp;N$34)))</f>
        <v>0</v>
      </c>
      <c r="O37" s="27">
        <f ca="1">IF(O$34="","",IF($K$1="CURRENT RESIDENTS ONLY",COUNTIFS(RESIDENTS!$J:$J,"Pfizer-BioNTech",RESIDENTS!$W:$W,"&lt;="&amp;O$34,RESIDENTS!$G:$G,""),COUNTIFS(RESIDENTS!$J:$J,"Pfizer-BioNTech",RESIDENTS!$W:$W,"&lt;="&amp;O$34)))</f>
        <v>0</v>
      </c>
      <c r="P37" s="27">
        <f ca="1">IF(P$34="","",IF($K$1="CURRENT RESIDENTS ONLY",COUNTIFS(RESIDENTS!$J:$J,"Pfizer-BioNTech",RESIDENTS!$W:$W,"&lt;="&amp;P$34,RESIDENTS!$G:$G,""),COUNTIFS(RESIDENTS!$J:$J,"Pfizer-BioNTech",RESIDENTS!$W:$W,"&lt;="&amp;P$34)))</f>
        <v>0</v>
      </c>
      <c r="Q37" s="27">
        <f ca="1">IF(Q$34="","",IF($K$1="CURRENT RESIDENTS ONLY",COUNTIFS(RESIDENTS!$J:$J,"Pfizer-BioNTech",RESIDENTS!$W:$W,"&lt;="&amp;Q$34,RESIDENTS!$G:$G,""),COUNTIFS(RESIDENTS!$J:$J,"Pfizer-BioNTech",RESIDENTS!$W:$W,"&lt;="&amp;Q$34)))</f>
        <v>0</v>
      </c>
      <c r="R37" s="27">
        <f ca="1">IF(R$34="","",IF($K$1="CURRENT RESIDENTS ONLY",COUNTIFS(RESIDENTS!$J:$J,"Pfizer-BioNTech",RESIDENTS!$W:$W,"&lt;="&amp;R$34,RESIDENTS!$G:$G,""),COUNTIFS(RESIDENTS!$J:$J,"Pfizer-BioNTech",RESIDENTS!$W:$W,"&lt;="&amp;R$34)))</f>
        <v>0</v>
      </c>
      <c r="S37" s="27">
        <f ca="1">IF(S$34="","",IF($K$1="CURRENT RESIDENTS ONLY",COUNTIFS(RESIDENTS!$J:$J,"Pfizer-BioNTech",RESIDENTS!$W:$W,"&lt;="&amp;S$34,RESIDENTS!$G:$G,""),COUNTIFS(RESIDENTS!$J:$J,"Pfizer-BioNTech",RESIDENTS!$W:$W,"&lt;="&amp;S$34)))</f>
        <v>0</v>
      </c>
      <c r="T37" s="27">
        <f ca="1">IF(T$34="","",IF($K$1="CURRENT RESIDENTS ONLY",COUNTIFS(RESIDENTS!$J:$J,"Pfizer-BioNTech",RESIDENTS!$W:$W,"&lt;="&amp;T$34,RESIDENTS!$G:$G,""),COUNTIFS(RESIDENTS!$J:$J,"Pfizer-BioNTech",RESIDENTS!$W:$W,"&lt;="&amp;T$34)))</f>
        <v>0</v>
      </c>
      <c r="U37" s="27">
        <f ca="1">IF(U$34="","",IF($K$1="CURRENT RESIDENTS ONLY",COUNTIFS(RESIDENTS!$J:$J,"Pfizer-BioNTech",RESIDENTS!$W:$W,"&lt;="&amp;U$34,RESIDENTS!$G:$G,""),COUNTIFS(RESIDENTS!$J:$J,"Pfizer-BioNTech",RESIDENTS!$W:$W,"&lt;="&amp;U$34)))</f>
        <v>0</v>
      </c>
      <c r="V37" s="27">
        <f ca="1">IF(V$34="","",IF($K$1="CURRENT RESIDENTS ONLY",COUNTIFS(RESIDENTS!$J:$J,"Pfizer-BioNTech",RESIDENTS!$W:$W,"&lt;="&amp;V$34,RESIDENTS!$G:$G,""),COUNTIFS(RESIDENTS!$J:$J,"Pfizer-BioNTech",RESIDENTS!$W:$W,"&lt;="&amp;V$34)))</f>
        <v>0</v>
      </c>
      <c r="W37" s="27">
        <f ca="1">IF(W$34="","",IF($K$1="CURRENT RESIDENTS ONLY",COUNTIFS(RESIDENTS!$J:$J,"Pfizer-BioNTech",RESIDENTS!$W:$W,"&lt;="&amp;W$34,RESIDENTS!$G:$G,""),COUNTIFS(RESIDENTS!$J:$J,"Pfizer-BioNTech",RESIDENTS!$W:$W,"&lt;="&amp;W$34)))</f>
        <v>0</v>
      </c>
      <c r="X37" s="27">
        <f ca="1">IF(X$34="","",IF($K$1="CURRENT RESIDENTS ONLY",COUNTIFS(RESIDENTS!$J:$J,"Pfizer-BioNTech",RESIDENTS!$W:$W,"&lt;="&amp;X$34,RESIDENTS!$G:$G,""),COUNTIFS(RESIDENTS!$J:$J,"Pfizer-BioNTech",RESIDENTS!$W:$W,"&lt;="&amp;X$34)))</f>
        <v>0</v>
      </c>
      <c r="Y37" s="27">
        <f ca="1">IF(Y$34="","",IF($K$1="CURRENT RESIDENTS ONLY",COUNTIFS(RESIDENTS!$J:$J,"Pfizer-BioNTech",RESIDENTS!$W:$W,"&lt;="&amp;Y$34,RESIDENTS!$G:$G,""),COUNTIFS(RESIDENTS!$J:$J,"Pfizer-BioNTech",RESIDENTS!$W:$W,"&lt;="&amp;Y$34)))</f>
        <v>0</v>
      </c>
      <c r="Z37" s="27">
        <f ca="1">IF(Z$34="","",IF($K$1="CURRENT RESIDENTS ONLY",COUNTIFS(RESIDENTS!$J:$J,"Pfizer-BioNTech",RESIDENTS!$W:$W,"&lt;="&amp;Z$34,RESIDENTS!$G:$G,""),COUNTIFS(RESIDENTS!$J:$J,"Pfizer-BioNTech",RESIDENTS!$W:$W,"&lt;="&amp;Z$34)))</f>
        <v>0</v>
      </c>
      <c r="AA37" s="27" t="str">
        <f ca="1">IF(AA$34="","",IF($K$1="CURRENT RESIDENTS ONLY",COUNTIFS(RESIDENTS!$J:$J,"Pfizer-BioNTech",RESIDENTS!$W:$W,"&lt;="&amp;AA$34,RESIDENTS!$G:$G,""),COUNTIFS(RESIDENTS!$J:$J,"Pfizer-BioNTech",RESIDENTS!$W:$W,"&lt;="&amp;AA$34)))</f>
        <v/>
      </c>
      <c r="AB37" s="27" t="str">
        <f ca="1">IF(AB$34="","",IF($K$1="CURRENT RESIDENTS ONLY",COUNTIFS(RESIDENTS!$J:$J,"Pfizer-BioNTech",RESIDENTS!$W:$W,"&lt;="&amp;AB$34,RESIDENTS!$G:$G,""),COUNTIFS(RESIDENTS!$J:$J,"Pfizer-BioNTech",RESIDENTS!$W:$W,"&lt;="&amp;AB$34)))</f>
        <v/>
      </c>
      <c r="AC37" s="27" t="str">
        <f ca="1">IF(AC$34="","",IF($K$1="CURRENT RESIDENTS ONLY",COUNTIFS(RESIDENTS!$J:$J,"Pfizer-BioNTech",RESIDENTS!$W:$W,"&lt;="&amp;AC$34,RESIDENTS!$G:$G,""),COUNTIFS(RESIDENTS!$J:$J,"Pfizer-BioNTech",RESIDENTS!$W:$W,"&lt;="&amp;AC$34)))</f>
        <v/>
      </c>
      <c r="AD37" s="27" t="str">
        <f ca="1">IF(AD$34="","",IF($K$1="CURRENT RESIDENTS ONLY",COUNTIFS(RESIDENTS!$J:$J,"Pfizer-BioNTech",RESIDENTS!$W:$W,"&lt;="&amp;AD$34,RESIDENTS!$G:$G,""),COUNTIFS(RESIDENTS!$J:$J,"Pfizer-BioNTech",RESIDENTS!$W:$W,"&lt;="&amp;AD$34)))</f>
        <v/>
      </c>
      <c r="AE37" s="27" t="str">
        <f ca="1">IF(AE$34="","",IF($K$1="CURRENT RESIDENTS ONLY",COUNTIFS(RESIDENTS!$J:$J,"Pfizer-BioNTech",RESIDENTS!$W:$W,"&lt;="&amp;AE$34,RESIDENTS!$G:$G,""),COUNTIFS(RESIDENTS!$J:$J,"Pfizer-BioNTech",RESIDENTS!$W:$W,"&lt;="&amp;AE$34)))</f>
        <v/>
      </c>
      <c r="AF37" s="27" t="str">
        <f ca="1">IF(AF$34="","",IF($K$1="CURRENT RESIDENTS ONLY",COUNTIFS(RESIDENTS!$J:$J,"Pfizer-BioNTech",RESIDENTS!$W:$W,"&lt;="&amp;AF$34,RESIDENTS!$G:$G,""),COUNTIFS(RESIDENTS!$J:$J,"Pfizer-BioNTech",RESIDENTS!$W:$W,"&lt;="&amp;AF$34)))</f>
        <v/>
      </c>
      <c r="AG37" s="27" t="str">
        <f ca="1">IF(AG$34="","",IF($K$1="CURRENT RESIDENTS ONLY",COUNTIFS(RESIDENTS!$J:$J,"Pfizer-BioNTech",RESIDENTS!$W:$W,"&lt;="&amp;AG$34,RESIDENTS!$G:$G,""),COUNTIFS(RESIDENTS!$J:$J,"Pfizer-BioNTech",RESIDENTS!$W:$W,"&lt;="&amp;AG$34)))</f>
        <v/>
      </c>
      <c r="AH37" s="27" t="str">
        <f ca="1">IF(AH$34="","",IF($K$1="CURRENT RESIDENTS ONLY",COUNTIFS(RESIDENTS!$J:$J,"Pfizer-BioNTech",RESIDENTS!$W:$W,"&lt;="&amp;AH$34,RESIDENTS!$G:$G,""),COUNTIFS(RESIDENTS!$J:$J,"Pfizer-BioNTech",RESIDENTS!$W:$W,"&lt;="&amp;AH$34)))</f>
        <v/>
      </c>
      <c r="AI37" s="27" t="str">
        <f ca="1">IF(AI$34="","",IF($K$1="CURRENT RESIDENTS ONLY",COUNTIFS(RESIDENTS!$J:$J,"Pfizer-BioNTech",RESIDENTS!$W:$W,"&lt;="&amp;AI$34,RESIDENTS!$G:$G,""),COUNTIFS(RESIDENTS!$J:$J,"Pfizer-BioNTech",RESIDENTS!$W:$W,"&lt;="&amp;AI$34)))</f>
        <v/>
      </c>
      <c r="AJ37" s="27" t="str">
        <f ca="1">IF(AJ$34="","",IF($K$1="CURRENT RESIDENTS ONLY",COUNTIFS(RESIDENTS!$J:$J,"Pfizer-BioNTech",RESIDENTS!$W:$W,"&lt;="&amp;AJ$34,RESIDENTS!$G:$G,""),COUNTIFS(RESIDENTS!$J:$J,"Pfizer-BioNTech",RESIDENTS!$W:$W,"&lt;="&amp;AJ$34)))</f>
        <v/>
      </c>
      <c r="AK37" s="27" t="str">
        <f ca="1">IF(AK$34="","",IF($K$1="CURRENT RESIDENTS ONLY",COUNTIFS(RESIDENTS!$J:$J,"Pfizer-BioNTech",RESIDENTS!$W:$W,"&lt;="&amp;AK$34,RESIDENTS!$G:$G,""),COUNTIFS(RESIDENTS!$J:$J,"Pfizer-BioNTech",RESIDENTS!$W:$W,"&lt;="&amp;AK$34)))</f>
        <v/>
      </c>
      <c r="AL37" s="27" t="str">
        <f ca="1">IF(AL$34="","",IF($K$1="CURRENT RESIDENTS ONLY",COUNTIFS(RESIDENTS!$J:$J,"Pfizer-BioNTech",RESIDENTS!$W:$W,"&lt;="&amp;AL$34,RESIDENTS!$G:$G,""),COUNTIFS(RESIDENTS!$J:$J,"Pfizer-BioNTech",RESIDENTS!$W:$W,"&lt;="&amp;AL$34)))</f>
        <v/>
      </c>
      <c r="AM37" s="27" t="str">
        <f ca="1">IF(AM$34="","",IF($K$1="CURRENT RESIDENTS ONLY",COUNTIFS(RESIDENTS!$J:$J,"Pfizer-BioNTech",RESIDENTS!$W:$W,"&lt;="&amp;AM$34,RESIDENTS!$G:$G,""),COUNTIFS(RESIDENTS!$J:$J,"Pfizer-BioNTech",RESIDENTS!$W:$W,"&lt;="&amp;AM$34)))</f>
        <v/>
      </c>
      <c r="AN37" s="27" t="str">
        <f ca="1">IF(AN$34="","",IF($K$1="CURRENT RESIDENTS ONLY",COUNTIFS(RESIDENTS!$J:$J,"Pfizer-BioNTech",RESIDENTS!$W:$W,"&lt;="&amp;AN$34,RESIDENTS!$G:$G,""),COUNTIFS(RESIDENTS!$J:$J,"Pfizer-BioNTech",RESIDENTS!$W:$W,"&lt;="&amp;AN$34)))</f>
        <v/>
      </c>
      <c r="AO37" s="27" t="str">
        <f ca="1">IF(AO$34="","",IF($K$1="CURRENT RESIDENTS ONLY",COUNTIFS(RESIDENTS!$J:$J,"Pfizer-BioNTech",RESIDENTS!$W:$W,"&lt;="&amp;AO$34,RESIDENTS!$G:$G,""),COUNTIFS(RESIDENTS!$J:$J,"Pfizer-BioNTech",RESIDENTS!$W:$W,"&lt;="&amp;AO$34)))</f>
        <v/>
      </c>
      <c r="AP37" s="27" t="str">
        <f ca="1">IF(AP$34="","",IF($K$1="CURRENT RESIDENTS ONLY",COUNTIFS(RESIDENTS!$J:$J,"Pfizer-BioNTech",RESIDENTS!$W:$W,"&lt;="&amp;AP$34,RESIDENTS!$G:$G,""),COUNTIFS(RESIDENTS!$J:$J,"Pfizer-BioNTech",RESIDENTS!$W:$W,"&lt;="&amp;AP$34)))</f>
        <v/>
      </c>
      <c r="AQ37" s="27" t="str">
        <f ca="1">IF(AQ$34="","",IF($K$1="CURRENT RESIDENTS ONLY",COUNTIFS(RESIDENTS!$J:$J,"Pfizer-BioNTech",RESIDENTS!$W:$W,"&lt;="&amp;AQ$34,RESIDENTS!$G:$G,""),COUNTIFS(RESIDENTS!$J:$J,"Pfizer-BioNTech",RESIDENTS!$W:$W,"&lt;="&amp;AQ$34)))</f>
        <v/>
      </c>
      <c r="AR37" s="27" t="str">
        <f ca="1">IF(AR$34="","",IF($K$1="CURRENT RESIDENTS ONLY",COUNTIFS(RESIDENTS!$J:$J,"Pfizer-BioNTech",RESIDENTS!$W:$W,"&lt;="&amp;AR$34,RESIDENTS!$G:$G,""),COUNTIFS(RESIDENTS!$J:$J,"Pfizer-BioNTech",RESIDENTS!$W:$W,"&lt;="&amp;AR$34)))</f>
        <v/>
      </c>
      <c r="AS37" s="27" t="str">
        <f ca="1">IF(AS$34="","",IF($K$1="CURRENT RESIDENTS ONLY",COUNTIFS(RESIDENTS!$J:$J,"Pfizer-BioNTech",RESIDENTS!$W:$W,"&lt;="&amp;AS$34,RESIDENTS!$G:$G,""),COUNTIFS(RESIDENTS!$J:$J,"Pfizer-BioNTech",RESIDENTS!$W:$W,"&lt;="&amp;AS$34)))</f>
        <v/>
      </c>
      <c r="AT37" s="27" t="str">
        <f ca="1">IF(AT$34="","",IF($K$1="CURRENT RESIDENTS ONLY",COUNTIFS(RESIDENTS!$J:$J,"Pfizer-BioNTech",RESIDENTS!$W:$W,"&lt;="&amp;AT$34,RESIDENTS!$G:$G,""),COUNTIFS(RESIDENTS!$J:$J,"Pfizer-BioNTech",RESIDENTS!$W:$W,"&lt;="&amp;AT$34)))</f>
        <v/>
      </c>
      <c r="AU37" s="27" t="str">
        <f ca="1">IF(AU$34="","",IF($K$1="CURRENT RESIDENTS ONLY",COUNTIFS(RESIDENTS!$J:$J,"Pfizer-BioNTech",RESIDENTS!$W:$W,"&lt;="&amp;AU$34,RESIDENTS!$G:$G,""),COUNTIFS(RESIDENTS!$J:$J,"Pfizer-BioNTech",RESIDENTS!$W:$W,"&lt;="&amp;AU$34)))</f>
        <v/>
      </c>
      <c r="AV37" s="27" t="str">
        <f ca="1">IF(AV$34="","",IF($K$1="CURRENT RESIDENTS ONLY",COUNTIFS(RESIDENTS!$J:$J,"Pfizer-BioNTech",RESIDENTS!$W:$W,"&lt;="&amp;AV$34,RESIDENTS!$G:$G,""),COUNTIFS(RESIDENTS!$J:$J,"Pfizer-BioNTech",RESIDENTS!$W:$W,"&lt;="&amp;AV$34)))</f>
        <v/>
      </c>
      <c r="AW37" s="27" t="str">
        <f ca="1">IF(AW$34="","",IF($K$1="CURRENT RESIDENTS ONLY",COUNTIFS(RESIDENTS!$J:$J,"Pfizer-BioNTech",RESIDENTS!$W:$W,"&lt;="&amp;AW$34,RESIDENTS!$G:$G,""),COUNTIFS(RESIDENTS!$J:$J,"Pfizer-BioNTech",RESIDENTS!$W:$W,"&lt;="&amp;AW$34)))</f>
        <v/>
      </c>
      <c r="AX37" s="27" t="str">
        <f ca="1">IF(AX$34="","",IF($K$1="CURRENT RESIDENTS ONLY",COUNTIFS(RESIDENTS!$J:$J,"Pfizer-BioNTech",RESIDENTS!$W:$W,"&lt;="&amp;AX$34,RESIDENTS!$G:$G,""),COUNTIFS(RESIDENTS!$J:$J,"Pfizer-BioNTech",RESIDENTS!$W:$W,"&lt;="&amp;AX$34)))</f>
        <v/>
      </c>
      <c r="AY37" s="27" t="str">
        <f ca="1">IF(AY$34="","",IF($K$1="CURRENT RESIDENTS ONLY",COUNTIFS(RESIDENTS!$J:$J,"Pfizer-BioNTech",RESIDENTS!$W:$W,"&lt;="&amp;AY$34,RESIDENTS!$G:$G,""),COUNTIFS(RESIDENTS!$J:$J,"Pfizer-BioNTech",RESIDENTS!$W:$W,"&lt;="&amp;AY$34)))</f>
        <v/>
      </c>
      <c r="AZ37" s="27" t="str">
        <f ca="1">IF(AZ$34="","",IF($K$1="CURRENT RESIDENTS ONLY",COUNTIFS(RESIDENTS!$J:$J,"Pfizer-BioNTech",RESIDENTS!$W:$W,"&lt;="&amp;AZ$34,RESIDENTS!$G:$G,""),COUNTIFS(RESIDENTS!$J:$J,"Pfizer-BioNTech",RESIDENTS!$W:$W,"&lt;="&amp;AZ$34)))</f>
        <v/>
      </c>
      <c r="BA37" s="27" t="str">
        <f ca="1">IF(BA$34="","",IF($K$1="CURRENT RESIDENTS ONLY",COUNTIFS(RESIDENTS!$J:$J,"Pfizer-BioNTech",RESIDENTS!$W:$W,"&lt;="&amp;BA$34,RESIDENTS!$G:$G,""),COUNTIFS(RESIDENTS!$J:$J,"Pfizer-BioNTech",RESIDENTS!$W:$W,"&lt;="&amp;BA$34)))</f>
        <v/>
      </c>
      <c r="BB37" s="27" t="str">
        <f ca="1">IF(BB$34="","",IF($K$1="CURRENT RESIDENTS ONLY",COUNTIFS(RESIDENTS!$J:$J,"Pfizer-BioNTech",RESIDENTS!$W:$W,"&lt;="&amp;BB$34,RESIDENTS!$G:$G,""),COUNTIFS(RESIDENTS!$J:$J,"Pfizer-BioNTech",RESIDENTS!$W:$W,"&lt;="&amp;BB$34)))</f>
        <v/>
      </c>
      <c r="BC37" s="27" t="str">
        <f ca="1">IF(BC$34="","",IF($K$1="CURRENT RESIDENTS ONLY",COUNTIFS(RESIDENTS!$J:$J,"Pfizer-BioNTech",RESIDENTS!$W:$W,"&lt;="&amp;BC$34,RESIDENTS!$G:$G,""),COUNTIFS(RESIDENTS!$J:$J,"Pfizer-BioNTech",RESIDENTS!$W:$W,"&lt;="&amp;BC$34)))</f>
        <v/>
      </c>
      <c r="BD37" s="27" t="str">
        <f ca="1">IF(BD$34="","",IF($K$1="CURRENT RESIDENTS ONLY",COUNTIFS(RESIDENTS!$J:$J,"Pfizer-BioNTech",RESIDENTS!$W:$W,"&lt;="&amp;BD$34,RESIDENTS!$G:$G,""),COUNTIFS(RESIDENTS!$J:$J,"Pfizer-BioNTech",RESIDENTS!$W:$W,"&lt;="&amp;BD$34)))</f>
        <v/>
      </c>
      <c r="BE37" s="27" t="str">
        <f ca="1">IF(BE$34="","",IF($K$1="CURRENT RESIDENTS ONLY",COUNTIFS(RESIDENTS!$J:$J,"Pfizer-BioNTech",RESIDENTS!$W:$W,"&lt;="&amp;BE$34,RESIDENTS!$G:$G,""),COUNTIFS(RESIDENTS!$J:$J,"Pfizer-BioNTech",RESIDENTS!$W:$W,"&lt;="&amp;BE$34)))</f>
        <v/>
      </c>
    </row>
    <row r="38" spans="1:57" ht="15.6">
      <c r="A38" s="41" t="s">
        <v>111</v>
      </c>
      <c r="B38" s="27">
        <f>IF(B$34="","",IF($K$1="CURRENT RESIDENTS ONLY",COUNTIFS(RESIDENTS!$J:$J,"Moderna",RESIDENTS!$N:$N,"&lt;="&amp;B$34,RESIDENTS!$G:$G,""),COUNTIFS(RESIDENTS!$J:$J,"Moderna",RESIDENTS!$N:$N,"&lt;="&amp;B$34)))</f>
        <v>0</v>
      </c>
      <c r="C38" s="27">
        <f ca="1">IF(C$34="","",IF($K$1="CURRENT RESIDENTS ONLY",COUNTIFS(RESIDENTS!$J:$J,"Moderna",RESIDENTS!$N:$N,"&lt;="&amp;C$34,RESIDENTS!$G:$G,""),COUNTIFS(RESIDENTS!$J:$J,"Moderna",RESIDENTS!$N:$N,"&lt;="&amp;C$34)))</f>
        <v>0</v>
      </c>
      <c r="D38" s="27">
        <f ca="1">IF(D$34="","",IF($K$1="CURRENT RESIDENTS ONLY",COUNTIFS(RESIDENTS!$J:$J,"Moderna",RESIDENTS!$N:$N,"&lt;="&amp;D$34,RESIDENTS!$G:$G,""),COUNTIFS(RESIDENTS!$J:$J,"Moderna",RESIDENTS!$N:$N,"&lt;="&amp;D$34)))</f>
        <v>0</v>
      </c>
      <c r="E38" s="27">
        <f ca="1">IF(E$34="","",IF($K$1="CURRENT RESIDENTS ONLY",COUNTIFS(RESIDENTS!$J:$J,"Moderna",RESIDENTS!$N:$N,"&lt;="&amp;E$34,RESIDENTS!$G:$G,""),COUNTIFS(RESIDENTS!$J:$J,"Moderna",RESIDENTS!$N:$N,"&lt;="&amp;E$34)))</f>
        <v>0</v>
      </c>
      <c r="F38" s="27">
        <f ca="1">IF(F$34="","",IF($K$1="CURRENT RESIDENTS ONLY",COUNTIFS(RESIDENTS!$J:$J,"Moderna",RESIDENTS!$N:$N,"&lt;="&amp;F$34,RESIDENTS!$G:$G,""),COUNTIFS(RESIDENTS!$J:$J,"Moderna",RESIDENTS!$N:$N,"&lt;="&amp;F$34)))</f>
        <v>0</v>
      </c>
      <c r="G38" s="27">
        <f ca="1">IF(G$34="","",IF($K$1="CURRENT RESIDENTS ONLY",COUNTIFS(RESIDENTS!$J:$J,"Moderna",RESIDENTS!$N:$N,"&lt;="&amp;G$34,RESIDENTS!$G:$G,""),COUNTIFS(RESIDENTS!$J:$J,"Moderna",RESIDENTS!$N:$N,"&lt;="&amp;G$34)))</f>
        <v>0</v>
      </c>
      <c r="H38" s="27">
        <f ca="1">IF(H$34="","",IF($K$1="CURRENT RESIDENTS ONLY",COUNTIFS(RESIDENTS!$J:$J,"Moderna",RESIDENTS!$N:$N,"&lt;="&amp;H$34,RESIDENTS!$G:$G,""),COUNTIFS(RESIDENTS!$J:$J,"Moderna",RESIDENTS!$N:$N,"&lt;="&amp;H$34)))</f>
        <v>0</v>
      </c>
      <c r="I38" s="27">
        <f ca="1">IF(I$34="","",IF($K$1="CURRENT RESIDENTS ONLY",COUNTIFS(RESIDENTS!$J:$J,"Moderna",RESIDENTS!$N:$N,"&lt;="&amp;I$34,RESIDENTS!$G:$G,""),COUNTIFS(RESIDENTS!$J:$J,"Moderna",RESIDENTS!$N:$N,"&lt;="&amp;I$34)))</f>
        <v>0</v>
      </c>
      <c r="J38" s="27">
        <f ca="1">IF(J$34="","",IF($K$1="CURRENT RESIDENTS ONLY",COUNTIFS(RESIDENTS!$J:$J,"Moderna",RESIDENTS!$N:$N,"&lt;="&amp;J$34,RESIDENTS!$G:$G,""),COUNTIFS(RESIDENTS!$J:$J,"Moderna",RESIDENTS!$N:$N,"&lt;="&amp;J$34)))</f>
        <v>0</v>
      </c>
      <c r="K38" s="27">
        <f ca="1">IF(K$34="","",IF($K$1="CURRENT RESIDENTS ONLY",COUNTIFS(RESIDENTS!$J:$J,"Moderna",RESIDENTS!$N:$N,"&lt;="&amp;K$34,RESIDENTS!$G:$G,""),COUNTIFS(RESIDENTS!$J:$J,"Moderna",RESIDENTS!$N:$N,"&lt;="&amp;K$34)))</f>
        <v>0</v>
      </c>
      <c r="L38" s="27">
        <f ca="1">IF(L$34="","",IF($K$1="CURRENT RESIDENTS ONLY",COUNTIFS(RESIDENTS!$J:$J,"Moderna",RESIDENTS!$N:$N,"&lt;="&amp;L$34,RESIDENTS!$G:$G,""),COUNTIFS(RESIDENTS!$J:$J,"Moderna",RESIDENTS!$N:$N,"&lt;="&amp;L$34)))</f>
        <v>0</v>
      </c>
      <c r="M38" s="27">
        <f ca="1">IF(M$34="","",IF($K$1="CURRENT RESIDENTS ONLY",COUNTIFS(RESIDENTS!$J:$J,"Moderna",RESIDENTS!$N:$N,"&lt;="&amp;M$34,RESIDENTS!$G:$G,""),COUNTIFS(RESIDENTS!$J:$J,"Moderna",RESIDENTS!$N:$N,"&lt;="&amp;M$34)))</f>
        <v>0</v>
      </c>
      <c r="N38" s="27">
        <f ca="1">IF(N$34="","",IF($K$1="CURRENT RESIDENTS ONLY",COUNTIFS(RESIDENTS!$J:$J,"Moderna",RESIDENTS!$N:$N,"&lt;="&amp;N$34,RESIDENTS!$G:$G,""),COUNTIFS(RESIDENTS!$J:$J,"Moderna",RESIDENTS!$N:$N,"&lt;="&amp;N$34)))</f>
        <v>0</v>
      </c>
      <c r="O38" s="27">
        <f ca="1">IF(O$34="","",IF($K$1="CURRENT RESIDENTS ONLY",COUNTIFS(RESIDENTS!$J:$J,"Moderna",RESIDENTS!$N:$N,"&lt;="&amp;O$34,RESIDENTS!$G:$G,""),COUNTIFS(RESIDENTS!$J:$J,"Moderna",RESIDENTS!$N:$N,"&lt;="&amp;O$34)))</f>
        <v>0</v>
      </c>
      <c r="P38" s="27">
        <f ca="1">IF(P$34="","",IF($K$1="CURRENT RESIDENTS ONLY",COUNTIFS(RESIDENTS!$J:$J,"Moderna",RESIDENTS!$N:$N,"&lt;="&amp;P$34,RESIDENTS!$G:$G,""),COUNTIFS(RESIDENTS!$J:$J,"Moderna",RESIDENTS!$N:$N,"&lt;="&amp;P$34)))</f>
        <v>0</v>
      </c>
      <c r="Q38" s="27">
        <f ca="1">IF(Q$34="","",IF($K$1="CURRENT RESIDENTS ONLY",COUNTIFS(RESIDENTS!$J:$J,"Moderna",RESIDENTS!$N:$N,"&lt;="&amp;Q$34,RESIDENTS!$G:$G,""),COUNTIFS(RESIDENTS!$J:$J,"Moderna",RESIDENTS!$N:$N,"&lt;="&amp;Q$34)))</f>
        <v>0</v>
      </c>
      <c r="R38" s="27">
        <f ca="1">IF(R$34="","",IF($K$1="CURRENT RESIDENTS ONLY",COUNTIFS(RESIDENTS!$J:$J,"Moderna",RESIDENTS!$N:$N,"&lt;="&amp;R$34,RESIDENTS!$G:$G,""),COUNTIFS(RESIDENTS!$J:$J,"Moderna",RESIDENTS!$N:$N,"&lt;="&amp;R$34)))</f>
        <v>0</v>
      </c>
      <c r="S38" s="27">
        <f ca="1">IF(S$34="","",IF($K$1="CURRENT RESIDENTS ONLY",COUNTIFS(RESIDENTS!$J:$J,"Moderna",RESIDENTS!$N:$N,"&lt;="&amp;S$34,RESIDENTS!$G:$G,""),COUNTIFS(RESIDENTS!$J:$J,"Moderna",RESIDENTS!$N:$N,"&lt;="&amp;S$34)))</f>
        <v>0</v>
      </c>
      <c r="T38" s="27">
        <f ca="1">IF(T$34="","",IF($K$1="CURRENT RESIDENTS ONLY",COUNTIFS(RESIDENTS!$J:$J,"Moderna",RESIDENTS!$N:$N,"&lt;="&amp;T$34,RESIDENTS!$G:$G,""),COUNTIFS(RESIDENTS!$J:$J,"Moderna",RESIDENTS!$N:$N,"&lt;="&amp;T$34)))</f>
        <v>0</v>
      </c>
      <c r="U38" s="27">
        <f ca="1">IF(U$34="","",IF($K$1="CURRENT RESIDENTS ONLY",COUNTIFS(RESIDENTS!$J:$J,"Moderna",RESIDENTS!$N:$N,"&lt;="&amp;U$34,RESIDENTS!$G:$G,""),COUNTIFS(RESIDENTS!$J:$J,"Moderna",RESIDENTS!$N:$N,"&lt;="&amp;U$34)))</f>
        <v>0</v>
      </c>
      <c r="V38" s="27">
        <f ca="1">IF(V$34="","",IF($K$1="CURRENT RESIDENTS ONLY",COUNTIFS(RESIDENTS!$J:$J,"Moderna",RESIDENTS!$N:$N,"&lt;="&amp;V$34,RESIDENTS!$G:$G,""),COUNTIFS(RESIDENTS!$J:$J,"Moderna",RESIDENTS!$N:$N,"&lt;="&amp;V$34)))</f>
        <v>0</v>
      </c>
      <c r="W38" s="27">
        <f ca="1">IF(W$34="","",IF($K$1="CURRENT RESIDENTS ONLY",COUNTIFS(RESIDENTS!$J:$J,"Moderna",RESIDENTS!$N:$N,"&lt;="&amp;W$34,RESIDENTS!$G:$G,""),COUNTIFS(RESIDENTS!$J:$J,"Moderna",RESIDENTS!$N:$N,"&lt;="&amp;W$34)))</f>
        <v>0</v>
      </c>
      <c r="X38" s="27">
        <f ca="1">IF(X$34="","",IF($K$1="CURRENT RESIDENTS ONLY",COUNTIFS(RESIDENTS!$J:$J,"Moderna",RESIDENTS!$N:$N,"&lt;="&amp;X$34,RESIDENTS!$G:$G,""),COUNTIFS(RESIDENTS!$J:$J,"Moderna",RESIDENTS!$N:$N,"&lt;="&amp;X$34)))</f>
        <v>0</v>
      </c>
      <c r="Y38" s="27">
        <f ca="1">IF(Y$34="","",IF($K$1="CURRENT RESIDENTS ONLY",COUNTIFS(RESIDENTS!$J:$J,"Moderna",RESIDENTS!$N:$N,"&lt;="&amp;Y$34,RESIDENTS!$G:$G,""),COUNTIFS(RESIDENTS!$J:$J,"Moderna",RESIDENTS!$N:$N,"&lt;="&amp;Y$34)))</f>
        <v>0</v>
      </c>
      <c r="Z38" s="27">
        <f ca="1">IF(Z$34="","",IF($K$1="CURRENT RESIDENTS ONLY",COUNTIFS(RESIDENTS!$J:$J,"Moderna",RESIDENTS!$N:$N,"&lt;="&amp;Z$34,RESIDENTS!$G:$G,""),COUNTIFS(RESIDENTS!$J:$J,"Moderna",RESIDENTS!$N:$N,"&lt;="&amp;Z$34)))</f>
        <v>0</v>
      </c>
      <c r="AA38" s="27" t="str">
        <f ca="1">IF(AA$34="","",IF($K$1="CURRENT RESIDENTS ONLY",COUNTIFS(RESIDENTS!$J:$J,"Moderna",RESIDENTS!$N:$N,"&lt;="&amp;AA$34,RESIDENTS!$G:$G,""),COUNTIFS(RESIDENTS!$J:$J,"Moderna",RESIDENTS!$N:$N,"&lt;="&amp;AA$34)))</f>
        <v/>
      </c>
      <c r="AB38" s="27" t="str">
        <f ca="1">IF(AB$34="","",IF($K$1="CURRENT RESIDENTS ONLY",COUNTIFS(RESIDENTS!$J:$J,"Moderna",RESIDENTS!$N:$N,"&lt;="&amp;AB$34,RESIDENTS!$G:$G,""),COUNTIFS(RESIDENTS!$J:$J,"Moderna",RESIDENTS!$N:$N,"&lt;="&amp;AB$34)))</f>
        <v/>
      </c>
      <c r="AC38" s="27" t="str">
        <f ca="1">IF(AC$34="","",IF($K$1="CURRENT RESIDENTS ONLY",COUNTIFS(RESIDENTS!$J:$J,"Moderna",RESIDENTS!$N:$N,"&lt;="&amp;AC$34,RESIDENTS!$G:$G,""),COUNTIFS(RESIDENTS!$J:$J,"Moderna",RESIDENTS!$N:$N,"&lt;="&amp;AC$34)))</f>
        <v/>
      </c>
      <c r="AD38" s="27" t="str">
        <f ca="1">IF(AD$34="","",IF($K$1="CURRENT RESIDENTS ONLY",COUNTIFS(RESIDENTS!$J:$J,"Moderna",RESIDENTS!$N:$N,"&lt;="&amp;AD$34,RESIDENTS!$G:$G,""),COUNTIFS(RESIDENTS!$J:$J,"Moderna",RESIDENTS!$N:$N,"&lt;="&amp;AD$34)))</f>
        <v/>
      </c>
      <c r="AE38" s="27" t="str">
        <f ca="1">IF(AE$34="","",IF($K$1="CURRENT RESIDENTS ONLY",COUNTIFS(RESIDENTS!$J:$J,"Moderna",RESIDENTS!$N:$N,"&lt;="&amp;AE$34,RESIDENTS!$G:$G,""),COUNTIFS(RESIDENTS!$J:$J,"Moderna",RESIDENTS!$N:$N,"&lt;="&amp;AE$34)))</f>
        <v/>
      </c>
      <c r="AF38" s="27" t="str">
        <f ca="1">IF(AF$34="","",IF($K$1="CURRENT RESIDENTS ONLY",COUNTIFS(RESIDENTS!$J:$J,"Moderna",RESIDENTS!$N:$N,"&lt;="&amp;AF$34,RESIDENTS!$G:$G,""),COUNTIFS(RESIDENTS!$J:$J,"Moderna",RESIDENTS!$N:$N,"&lt;="&amp;AF$34)))</f>
        <v/>
      </c>
      <c r="AG38" s="27" t="str">
        <f ca="1">IF(AG$34="","",IF($K$1="CURRENT RESIDENTS ONLY",COUNTIFS(RESIDENTS!$J:$J,"Moderna",RESIDENTS!$N:$N,"&lt;="&amp;AG$34,RESIDENTS!$G:$G,""),COUNTIFS(RESIDENTS!$J:$J,"Moderna",RESIDENTS!$N:$N,"&lt;="&amp;AG$34)))</f>
        <v/>
      </c>
      <c r="AH38" s="27" t="str">
        <f ca="1">IF(AH$34="","",IF($K$1="CURRENT RESIDENTS ONLY",COUNTIFS(RESIDENTS!$J:$J,"Moderna",RESIDENTS!$N:$N,"&lt;="&amp;AH$34,RESIDENTS!$G:$G,""),COUNTIFS(RESIDENTS!$J:$J,"Moderna",RESIDENTS!$N:$N,"&lt;="&amp;AH$34)))</f>
        <v/>
      </c>
      <c r="AI38" s="27" t="str">
        <f ca="1">IF(AI$34="","",IF($K$1="CURRENT RESIDENTS ONLY",COUNTIFS(RESIDENTS!$J:$J,"Moderna",RESIDENTS!$N:$N,"&lt;="&amp;AI$34,RESIDENTS!$G:$G,""),COUNTIFS(RESIDENTS!$J:$J,"Moderna",RESIDENTS!$N:$N,"&lt;="&amp;AI$34)))</f>
        <v/>
      </c>
      <c r="AJ38" s="27" t="str">
        <f ca="1">IF(AJ$34="","",IF($K$1="CURRENT RESIDENTS ONLY",COUNTIFS(RESIDENTS!$J:$J,"Moderna",RESIDENTS!$N:$N,"&lt;="&amp;AJ$34,RESIDENTS!$G:$G,""),COUNTIFS(RESIDENTS!$J:$J,"Moderna",RESIDENTS!$N:$N,"&lt;="&amp;AJ$34)))</f>
        <v/>
      </c>
      <c r="AK38" s="27" t="str">
        <f ca="1">IF(AK$34="","",IF($K$1="CURRENT RESIDENTS ONLY",COUNTIFS(RESIDENTS!$J:$J,"Moderna",RESIDENTS!$N:$N,"&lt;="&amp;AK$34,RESIDENTS!$G:$G,""),COUNTIFS(RESIDENTS!$J:$J,"Moderna",RESIDENTS!$N:$N,"&lt;="&amp;AK$34)))</f>
        <v/>
      </c>
      <c r="AL38" s="27" t="str">
        <f ca="1">IF(AL$34="","",IF($K$1="CURRENT RESIDENTS ONLY",COUNTIFS(RESIDENTS!$J:$J,"Moderna",RESIDENTS!$N:$N,"&lt;="&amp;AL$34,RESIDENTS!$G:$G,""),COUNTIFS(RESIDENTS!$J:$J,"Moderna",RESIDENTS!$N:$N,"&lt;="&amp;AL$34)))</f>
        <v/>
      </c>
      <c r="AM38" s="27" t="str">
        <f ca="1">IF(AM$34="","",IF($K$1="CURRENT RESIDENTS ONLY",COUNTIFS(RESIDENTS!$J:$J,"Moderna",RESIDENTS!$N:$N,"&lt;="&amp;AM$34,RESIDENTS!$G:$G,""),COUNTIFS(RESIDENTS!$J:$J,"Moderna",RESIDENTS!$N:$N,"&lt;="&amp;AM$34)))</f>
        <v/>
      </c>
      <c r="AN38" s="27" t="str">
        <f ca="1">IF(AN$34="","",IF($K$1="CURRENT RESIDENTS ONLY",COUNTIFS(RESIDENTS!$J:$J,"Moderna",RESIDENTS!$N:$N,"&lt;="&amp;AN$34,RESIDENTS!$G:$G,""),COUNTIFS(RESIDENTS!$J:$J,"Moderna",RESIDENTS!$N:$N,"&lt;="&amp;AN$34)))</f>
        <v/>
      </c>
      <c r="AO38" s="27" t="str">
        <f ca="1">IF(AO$34="","",IF($K$1="CURRENT RESIDENTS ONLY",COUNTIFS(RESIDENTS!$J:$J,"Moderna",RESIDENTS!$N:$N,"&lt;="&amp;AO$34,RESIDENTS!$G:$G,""),COUNTIFS(RESIDENTS!$J:$J,"Moderna",RESIDENTS!$N:$N,"&lt;="&amp;AO$34)))</f>
        <v/>
      </c>
      <c r="AP38" s="27" t="str">
        <f ca="1">IF(AP$34="","",IF($K$1="CURRENT RESIDENTS ONLY",COUNTIFS(RESIDENTS!$J:$J,"Moderna",RESIDENTS!$N:$N,"&lt;="&amp;AP$34,RESIDENTS!$G:$G,""),COUNTIFS(RESIDENTS!$J:$J,"Moderna",RESIDENTS!$N:$N,"&lt;="&amp;AP$34)))</f>
        <v/>
      </c>
      <c r="AQ38" s="27" t="str">
        <f ca="1">IF(AQ$34="","",IF($K$1="CURRENT RESIDENTS ONLY",COUNTIFS(RESIDENTS!$J:$J,"Moderna",RESIDENTS!$N:$N,"&lt;="&amp;AQ$34,RESIDENTS!$G:$G,""),COUNTIFS(RESIDENTS!$J:$J,"Moderna",RESIDENTS!$N:$N,"&lt;="&amp;AQ$34)))</f>
        <v/>
      </c>
      <c r="AR38" s="27" t="str">
        <f ca="1">IF(AR$34="","",IF($K$1="CURRENT RESIDENTS ONLY",COUNTIFS(RESIDENTS!$J:$J,"Moderna",RESIDENTS!$N:$N,"&lt;="&amp;AR$34,RESIDENTS!$G:$G,""),COUNTIFS(RESIDENTS!$J:$J,"Moderna",RESIDENTS!$N:$N,"&lt;="&amp;AR$34)))</f>
        <v/>
      </c>
      <c r="AS38" s="27" t="str">
        <f ca="1">IF(AS$34="","",IF($K$1="CURRENT RESIDENTS ONLY",COUNTIFS(RESIDENTS!$J:$J,"Moderna",RESIDENTS!$N:$N,"&lt;="&amp;AS$34,RESIDENTS!$G:$G,""),COUNTIFS(RESIDENTS!$J:$J,"Moderna",RESIDENTS!$N:$N,"&lt;="&amp;AS$34)))</f>
        <v/>
      </c>
      <c r="AT38" s="27" t="str">
        <f ca="1">IF(AT$34="","",IF($K$1="CURRENT RESIDENTS ONLY",COUNTIFS(RESIDENTS!$J:$J,"Moderna",RESIDENTS!$N:$N,"&lt;="&amp;AT$34,RESIDENTS!$G:$G,""),COUNTIFS(RESIDENTS!$J:$J,"Moderna",RESIDENTS!$N:$N,"&lt;="&amp;AT$34)))</f>
        <v/>
      </c>
      <c r="AU38" s="27" t="str">
        <f ca="1">IF(AU$34="","",IF($K$1="CURRENT RESIDENTS ONLY",COUNTIFS(RESIDENTS!$J:$J,"Moderna",RESIDENTS!$N:$N,"&lt;="&amp;AU$34,RESIDENTS!$G:$G,""),COUNTIFS(RESIDENTS!$J:$J,"Moderna",RESIDENTS!$N:$N,"&lt;="&amp;AU$34)))</f>
        <v/>
      </c>
      <c r="AV38" s="27" t="str">
        <f ca="1">IF(AV$34="","",IF($K$1="CURRENT RESIDENTS ONLY",COUNTIFS(RESIDENTS!$J:$J,"Moderna",RESIDENTS!$N:$N,"&lt;="&amp;AV$34,RESIDENTS!$G:$G,""),COUNTIFS(RESIDENTS!$J:$J,"Moderna",RESIDENTS!$N:$N,"&lt;="&amp;AV$34)))</f>
        <v/>
      </c>
      <c r="AW38" s="27" t="str">
        <f ca="1">IF(AW$34="","",IF($K$1="CURRENT RESIDENTS ONLY",COUNTIFS(RESIDENTS!$J:$J,"Moderna",RESIDENTS!$N:$N,"&lt;="&amp;AW$34,RESIDENTS!$G:$G,""),COUNTIFS(RESIDENTS!$J:$J,"Moderna",RESIDENTS!$N:$N,"&lt;="&amp;AW$34)))</f>
        <v/>
      </c>
      <c r="AX38" s="27" t="str">
        <f ca="1">IF(AX$34="","",IF($K$1="CURRENT RESIDENTS ONLY",COUNTIFS(RESIDENTS!$J:$J,"Moderna",RESIDENTS!$N:$N,"&lt;="&amp;AX$34,RESIDENTS!$G:$G,""),COUNTIFS(RESIDENTS!$J:$J,"Moderna",RESIDENTS!$N:$N,"&lt;="&amp;AX$34)))</f>
        <v/>
      </c>
      <c r="AY38" s="27" t="str">
        <f ca="1">IF(AY$34="","",IF($K$1="CURRENT RESIDENTS ONLY",COUNTIFS(RESIDENTS!$J:$J,"Moderna",RESIDENTS!$N:$N,"&lt;="&amp;AY$34,RESIDENTS!$G:$G,""),COUNTIFS(RESIDENTS!$J:$J,"Moderna",RESIDENTS!$N:$N,"&lt;="&amp;AY$34)))</f>
        <v/>
      </c>
      <c r="AZ38" s="27" t="str">
        <f ca="1">IF(AZ$34="","",IF($K$1="CURRENT RESIDENTS ONLY",COUNTIFS(RESIDENTS!$J:$J,"Moderna",RESIDENTS!$N:$N,"&lt;="&amp;AZ$34,RESIDENTS!$G:$G,""),COUNTIFS(RESIDENTS!$J:$J,"Moderna",RESIDENTS!$N:$N,"&lt;="&amp;AZ$34)))</f>
        <v/>
      </c>
      <c r="BA38" s="27" t="str">
        <f ca="1">IF(BA$34="","",IF($K$1="CURRENT RESIDENTS ONLY",COUNTIFS(RESIDENTS!$J:$J,"Moderna",RESIDENTS!$N:$N,"&lt;="&amp;BA$34,RESIDENTS!$G:$G,""),COUNTIFS(RESIDENTS!$J:$J,"Moderna",RESIDENTS!$N:$N,"&lt;="&amp;BA$34)))</f>
        <v/>
      </c>
      <c r="BB38" s="27" t="str">
        <f ca="1">IF(BB$34="","",IF($K$1="CURRENT RESIDENTS ONLY",COUNTIFS(RESIDENTS!$J:$J,"Moderna",RESIDENTS!$N:$N,"&lt;="&amp;BB$34,RESIDENTS!$G:$G,""),COUNTIFS(RESIDENTS!$J:$J,"Moderna",RESIDENTS!$N:$N,"&lt;="&amp;BB$34)))</f>
        <v/>
      </c>
      <c r="BC38" s="27" t="str">
        <f ca="1">IF(BC$34="","",IF($K$1="CURRENT RESIDENTS ONLY",COUNTIFS(RESIDENTS!$J:$J,"Moderna",RESIDENTS!$N:$N,"&lt;="&amp;BC$34,RESIDENTS!$G:$G,""),COUNTIFS(RESIDENTS!$J:$J,"Moderna",RESIDENTS!$N:$N,"&lt;="&amp;BC$34)))</f>
        <v/>
      </c>
      <c r="BD38" s="27" t="str">
        <f ca="1">IF(BD$34="","",IF($K$1="CURRENT RESIDENTS ONLY",COUNTIFS(RESIDENTS!$J:$J,"Moderna",RESIDENTS!$N:$N,"&lt;="&amp;BD$34,RESIDENTS!$G:$G,""),COUNTIFS(RESIDENTS!$J:$J,"Moderna",RESIDENTS!$N:$N,"&lt;="&amp;BD$34)))</f>
        <v/>
      </c>
      <c r="BE38" s="27" t="str">
        <f ca="1">IF(BE$34="","",IF($K$1="CURRENT RESIDENTS ONLY",COUNTIFS(RESIDENTS!$J:$J,"Moderna",RESIDENTS!$N:$N,"&lt;="&amp;BE$34,RESIDENTS!$G:$G,""),COUNTIFS(RESIDENTS!$J:$J,"Moderna",RESIDENTS!$N:$N,"&lt;="&amp;BE$34)))</f>
        <v/>
      </c>
    </row>
    <row r="39" spans="1:57" ht="15.6">
      <c r="A39" s="41" t="s">
        <v>112</v>
      </c>
      <c r="B39" s="27">
        <f>IF(B$34="","",IF($K$1="CURRENT RESIDENTS ONLY",COUNTIFS(RESIDENTS!$J:$J,"Moderna",RESIDENTS!$W:$W,"&lt;="&amp;B$34,RESIDENTS!$G:$G,""),COUNTIFS(RESIDENTS!$J:$J,"Moderna",RESIDENTS!$W:$W,"&lt;="&amp;B$34)))</f>
        <v>0</v>
      </c>
      <c r="C39" s="27">
        <f ca="1">IF(C$34="","",IF($K$1="CURRENT RESIDENTS ONLY",COUNTIFS(RESIDENTS!$J:$J,"Moderna",RESIDENTS!$W:$W,"&lt;="&amp;C$34,RESIDENTS!$G:$G,""),COUNTIFS(RESIDENTS!$J:$J,"Moderna",RESIDENTS!$W:$W,"&lt;="&amp;C$34)))</f>
        <v>0</v>
      </c>
      <c r="D39" s="27">
        <f ca="1">IF(D$34="","",IF($K$1="CURRENT RESIDENTS ONLY",COUNTIFS(RESIDENTS!$J:$J,"Moderna",RESIDENTS!$W:$W,"&lt;="&amp;D$34,RESIDENTS!$G:$G,""),COUNTIFS(RESIDENTS!$J:$J,"Moderna",RESIDENTS!$W:$W,"&lt;="&amp;D$34)))</f>
        <v>0</v>
      </c>
      <c r="E39" s="27">
        <f ca="1">IF(E$34="","",IF($K$1="CURRENT RESIDENTS ONLY",COUNTIFS(RESIDENTS!$J:$J,"Moderna",RESIDENTS!$W:$W,"&lt;="&amp;E$34,RESIDENTS!$G:$G,""),COUNTIFS(RESIDENTS!$J:$J,"Moderna",RESIDENTS!$W:$W,"&lt;="&amp;E$34)))</f>
        <v>0</v>
      </c>
      <c r="F39" s="27">
        <f ca="1">IF(F$34="","",IF($K$1="CURRENT RESIDENTS ONLY",COUNTIFS(RESIDENTS!$J:$J,"Moderna",RESIDENTS!$W:$W,"&lt;="&amp;F$34,RESIDENTS!$G:$G,""),COUNTIFS(RESIDENTS!$J:$J,"Moderna",RESIDENTS!$W:$W,"&lt;="&amp;F$34)))</f>
        <v>0</v>
      </c>
      <c r="G39" s="27">
        <f ca="1">IF(G$34="","",IF($K$1="CURRENT RESIDENTS ONLY",COUNTIFS(RESIDENTS!$J:$J,"Moderna",RESIDENTS!$W:$W,"&lt;="&amp;G$34,RESIDENTS!$G:$G,""),COUNTIFS(RESIDENTS!$J:$J,"Moderna",RESIDENTS!$W:$W,"&lt;="&amp;G$34)))</f>
        <v>0</v>
      </c>
      <c r="H39" s="27">
        <f ca="1">IF(H$34="","",IF($K$1="CURRENT RESIDENTS ONLY",COUNTIFS(RESIDENTS!$J:$J,"Moderna",RESIDENTS!$W:$W,"&lt;="&amp;H$34,RESIDENTS!$G:$G,""),COUNTIFS(RESIDENTS!$J:$J,"Moderna",RESIDENTS!$W:$W,"&lt;="&amp;H$34)))</f>
        <v>0</v>
      </c>
      <c r="I39" s="27">
        <f ca="1">IF(I$34="","",IF($K$1="CURRENT RESIDENTS ONLY",COUNTIFS(RESIDENTS!$J:$J,"Moderna",RESIDENTS!$W:$W,"&lt;="&amp;I$34,RESIDENTS!$G:$G,""),COUNTIFS(RESIDENTS!$J:$J,"Moderna",RESIDENTS!$W:$W,"&lt;="&amp;I$34)))</f>
        <v>0</v>
      </c>
      <c r="J39" s="27">
        <f ca="1">IF(J$34="","",IF($K$1="CURRENT RESIDENTS ONLY",COUNTIFS(RESIDENTS!$J:$J,"Moderna",RESIDENTS!$W:$W,"&lt;="&amp;J$34,RESIDENTS!$G:$G,""),COUNTIFS(RESIDENTS!$J:$J,"Moderna",RESIDENTS!$W:$W,"&lt;="&amp;J$34)))</f>
        <v>0</v>
      </c>
      <c r="K39" s="27">
        <f ca="1">IF(K$34="","",IF($K$1="CURRENT RESIDENTS ONLY",COUNTIFS(RESIDENTS!$J:$J,"Moderna",RESIDENTS!$W:$W,"&lt;="&amp;K$34,RESIDENTS!$G:$G,""),COUNTIFS(RESIDENTS!$J:$J,"Moderna",RESIDENTS!$W:$W,"&lt;="&amp;K$34)))</f>
        <v>0</v>
      </c>
      <c r="L39" s="27">
        <f ca="1">IF(L$34="","",IF($K$1="CURRENT RESIDENTS ONLY",COUNTIFS(RESIDENTS!$J:$J,"Moderna",RESIDENTS!$W:$W,"&lt;="&amp;L$34,RESIDENTS!$G:$G,""),COUNTIFS(RESIDENTS!$J:$J,"Moderna",RESIDENTS!$W:$W,"&lt;="&amp;L$34)))</f>
        <v>0</v>
      </c>
      <c r="M39" s="27">
        <f ca="1">IF(M$34="","",IF($K$1="CURRENT RESIDENTS ONLY",COUNTIFS(RESIDENTS!$J:$J,"Moderna",RESIDENTS!$W:$W,"&lt;="&amp;M$34,RESIDENTS!$G:$G,""),COUNTIFS(RESIDENTS!$J:$J,"Moderna",RESIDENTS!$W:$W,"&lt;="&amp;M$34)))</f>
        <v>0</v>
      </c>
      <c r="N39" s="27">
        <f ca="1">IF(N$34="","",IF($K$1="CURRENT RESIDENTS ONLY",COUNTIFS(RESIDENTS!$J:$J,"Moderna",RESIDENTS!$W:$W,"&lt;="&amp;N$34,RESIDENTS!$G:$G,""),COUNTIFS(RESIDENTS!$J:$J,"Moderna",RESIDENTS!$W:$W,"&lt;="&amp;N$34)))</f>
        <v>0</v>
      </c>
      <c r="O39" s="27">
        <f ca="1">IF(O$34="","",IF($K$1="CURRENT RESIDENTS ONLY",COUNTIFS(RESIDENTS!$J:$J,"Moderna",RESIDENTS!$W:$W,"&lt;="&amp;O$34,RESIDENTS!$G:$G,""),COUNTIFS(RESIDENTS!$J:$J,"Moderna",RESIDENTS!$W:$W,"&lt;="&amp;O$34)))</f>
        <v>0</v>
      </c>
      <c r="P39" s="27">
        <f ca="1">IF(P$34="","",IF($K$1="CURRENT RESIDENTS ONLY",COUNTIFS(RESIDENTS!$J:$J,"Moderna",RESIDENTS!$W:$W,"&lt;="&amp;P$34,RESIDENTS!$G:$G,""),COUNTIFS(RESIDENTS!$J:$J,"Moderna",RESIDENTS!$W:$W,"&lt;="&amp;P$34)))</f>
        <v>0</v>
      </c>
      <c r="Q39" s="27">
        <f ca="1">IF(Q$34="","",IF($K$1="CURRENT RESIDENTS ONLY",COUNTIFS(RESIDENTS!$J:$J,"Moderna",RESIDENTS!$W:$W,"&lt;="&amp;Q$34,RESIDENTS!$G:$G,""),COUNTIFS(RESIDENTS!$J:$J,"Moderna",RESIDENTS!$W:$W,"&lt;="&amp;Q$34)))</f>
        <v>0</v>
      </c>
      <c r="R39" s="27">
        <f ca="1">IF(R$34="","",IF($K$1="CURRENT RESIDENTS ONLY",COUNTIFS(RESIDENTS!$J:$J,"Moderna",RESIDENTS!$W:$W,"&lt;="&amp;R$34,RESIDENTS!$G:$G,""),COUNTIFS(RESIDENTS!$J:$J,"Moderna",RESIDENTS!$W:$W,"&lt;="&amp;R$34)))</f>
        <v>0</v>
      </c>
      <c r="S39" s="27">
        <f ca="1">IF(S$34="","",IF($K$1="CURRENT RESIDENTS ONLY",COUNTIFS(RESIDENTS!$J:$J,"Moderna",RESIDENTS!$W:$W,"&lt;="&amp;S$34,RESIDENTS!$G:$G,""),COUNTIFS(RESIDENTS!$J:$J,"Moderna",RESIDENTS!$W:$W,"&lt;="&amp;S$34)))</f>
        <v>0</v>
      </c>
      <c r="T39" s="27">
        <f ca="1">IF(T$34="","",IF($K$1="CURRENT RESIDENTS ONLY",COUNTIFS(RESIDENTS!$J:$J,"Moderna",RESIDENTS!$W:$W,"&lt;="&amp;T$34,RESIDENTS!$G:$G,""),COUNTIFS(RESIDENTS!$J:$J,"Moderna",RESIDENTS!$W:$W,"&lt;="&amp;T$34)))</f>
        <v>0</v>
      </c>
      <c r="U39" s="27">
        <f ca="1">IF(U$34="","",IF($K$1="CURRENT RESIDENTS ONLY",COUNTIFS(RESIDENTS!$J:$J,"Moderna",RESIDENTS!$W:$W,"&lt;="&amp;U$34,RESIDENTS!$G:$G,""),COUNTIFS(RESIDENTS!$J:$J,"Moderna",RESIDENTS!$W:$W,"&lt;="&amp;U$34)))</f>
        <v>0</v>
      </c>
      <c r="V39" s="27">
        <f ca="1">IF(V$34="","",IF($K$1="CURRENT RESIDENTS ONLY",COUNTIFS(RESIDENTS!$J:$J,"Moderna",RESIDENTS!$W:$W,"&lt;="&amp;V$34,RESIDENTS!$G:$G,""),COUNTIFS(RESIDENTS!$J:$J,"Moderna",RESIDENTS!$W:$W,"&lt;="&amp;V$34)))</f>
        <v>0</v>
      </c>
      <c r="W39" s="27">
        <f ca="1">IF(W$34="","",IF($K$1="CURRENT RESIDENTS ONLY",COUNTIFS(RESIDENTS!$J:$J,"Moderna",RESIDENTS!$W:$W,"&lt;="&amp;W$34,RESIDENTS!$G:$G,""),COUNTIFS(RESIDENTS!$J:$J,"Moderna",RESIDENTS!$W:$W,"&lt;="&amp;W$34)))</f>
        <v>0</v>
      </c>
      <c r="X39" s="27">
        <f ca="1">IF(X$34="","",IF($K$1="CURRENT RESIDENTS ONLY",COUNTIFS(RESIDENTS!$J:$J,"Moderna",RESIDENTS!$W:$W,"&lt;="&amp;X$34,RESIDENTS!$G:$G,""),COUNTIFS(RESIDENTS!$J:$J,"Moderna",RESIDENTS!$W:$W,"&lt;="&amp;X$34)))</f>
        <v>0</v>
      </c>
      <c r="Y39" s="27">
        <f ca="1">IF(Y$34="","",IF($K$1="CURRENT RESIDENTS ONLY",COUNTIFS(RESIDENTS!$J:$J,"Moderna",RESIDENTS!$W:$W,"&lt;="&amp;Y$34,RESIDENTS!$G:$G,""),COUNTIFS(RESIDENTS!$J:$J,"Moderna",RESIDENTS!$W:$W,"&lt;="&amp;Y$34)))</f>
        <v>0</v>
      </c>
      <c r="Z39" s="27">
        <f ca="1">IF(Z$34="","",IF($K$1="CURRENT RESIDENTS ONLY",COUNTIFS(RESIDENTS!$J:$J,"Moderna",RESIDENTS!$W:$W,"&lt;="&amp;Z$34,RESIDENTS!$G:$G,""),COUNTIFS(RESIDENTS!$J:$J,"Moderna",RESIDENTS!$W:$W,"&lt;="&amp;Z$34)))</f>
        <v>0</v>
      </c>
      <c r="AA39" s="27" t="str">
        <f ca="1">IF(AA$34="","",IF($K$1="CURRENT RESIDENTS ONLY",COUNTIFS(RESIDENTS!$J:$J,"Moderna",RESIDENTS!$W:$W,"&lt;="&amp;AA$34,RESIDENTS!$G:$G,""),COUNTIFS(RESIDENTS!$J:$J,"Moderna",RESIDENTS!$W:$W,"&lt;="&amp;AA$34)))</f>
        <v/>
      </c>
      <c r="AB39" s="27" t="str">
        <f ca="1">IF(AB$34="","",IF($K$1="CURRENT RESIDENTS ONLY",COUNTIFS(RESIDENTS!$J:$J,"Moderna",RESIDENTS!$W:$W,"&lt;="&amp;AB$34,RESIDENTS!$G:$G,""),COUNTIFS(RESIDENTS!$J:$J,"Moderna",RESIDENTS!$W:$W,"&lt;="&amp;AB$34)))</f>
        <v/>
      </c>
      <c r="AC39" s="27" t="str">
        <f ca="1">IF(AC$34="","",IF($K$1="CURRENT RESIDENTS ONLY",COUNTIFS(RESIDENTS!$J:$J,"Moderna",RESIDENTS!$W:$W,"&lt;="&amp;AC$34,RESIDENTS!$G:$G,""),COUNTIFS(RESIDENTS!$J:$J,"Moderna",RESIDENTS!$W:$W,"&lt;="&amp;AC$34)))</f>
        <v/>
      </c>
      <c r="AD39" s="27" t="str">
        <f ca="1">IF(AD$34="","",IF($K$1="CURRENT RESIDENTS ONLY",COUNTIFS(RESIDENTS!$J:$J,"Moderna",RESIDENTS!$W:$W,"&lt;="&amp;AD$34,RESIDENTS!$G:$G,""),COUNTIFS(RESIDENTS!$J:$J,"Moderna",RESIDENTS!$W:$W,"&lt;="&amp;AD$34)))</f>
        <v/>
      </c>
      <c r="AE39" s="27" t="str">
        <f ca="1">IF(AE$34="","",IF($K$1="CURRENT RESIDENTS ONLY",COUNTIFS(RESIDENTS!$J:$J,"Moderna",RESIDENTS!$W:$W,"&lt;="&amp;AE$34,RESIDENTS!$G:$G,""),COUNTIFS(RESIDENTS!$J:$J,"Moderna",RESIDENTS!$W:$W,"&lt;="&amp;AE$34)))</f>
        <v/>
      </c>
      <c r="AF39" s="27" t="str">
        <f ca="1">IF(AF$34="","",IF($K$1="CURRENT RESIDENTS ONLY",COUNTIFS(RESIDENTS!$J:$J,"Moderna",RESIDENTS!$W:$W,"&lt;="&amp;AF$34,RESIDENTS!$G:$G,""),COUNTIFS(RESIDENTS!$J:$J,"Moderna",RESIDENTS!$W:$W,"&lt;="&amp;AF$34)))</f>
        <v/>
      </c>
      <c r="AG39" s="27" t="str">
        <f ca="1">IF(AG$34="","",IF($K$1="CURRENT RESIDENTS ONLY",COUNTIFS(RESIDENTS!$J:$J,"Moderna",RESIDENTS!$W:$W,"&lt;="&amp;AG$34,RESIDENTS!$G:$G,""),COUNTIFS(RESIDENTS!$J:$J,"Moderna",RESIDENTS!$W:$W,"&lt;="&amp;AG$34)))</f>
        <v/>
      </c>
      <c r="AH39" s="27" t="str">
        <f ca="1">IF(AH$34="","",IF($K$1="CURRENT RESIDENTS ONLY",COUNTIFS(RESIDENTS!$J:$J,"Moderna",RESIDENTS!$W:$W,"&lt;="&amp;AH$34,RESIDENTS!$G:$G,""),COUNTIFS(RESIDENTS!$J:$J,"Moderna",RESIDENTS!$W:$W,"&lt;="&amp;AH$34)))</f>
        <v/>
      </c>
      <c r="AI39" s="27" t="str">
        <f ca="1">IF(AI$34="","",IF($K$1="CURRENT RESIDENTS ONLY",COUNTIFS(RESIDENTS!$J:$J,"Moderna",RESIDENTS!$W:$W,"&lt;="&amp;AI$34,RESIDENTS!$G:$G,""),COUNTIFS(RESIDENTS!$J:$J,"Moderna",RESIDENTS!$W:$W,"&lt;="&amp;AI$34)))</f>
        <v/>
      </c>
      <c r="AJ39" s="27" t="str">
        <f ca="1">IF(AJ$34="","",IF($K$1="CURRENT RESIDENTS ONLY",COUNTIFS(RESIDENTS!$J:$J,"Moderna",RESIDENTS!$W:$W,"&lt;="&amp;AJ$34,RESIDENTS!$G:$G,""),COUNTIFS(RESIDENTS!$J:$J,"Moderna",RESIDENTS!$W:$W,"&lt;="&amp;AJ$34)))</f>
        <v/>
      </c>
      <c r="AK39" s="27" t="str">
        <f ca="1">IF(AK$34="","",IF($K$1="CURRENT RESIDENTS ONLY",COUNTIFS(RESIDENTS!$J:$J,"Moderna",RESIDENTS!$W:$W,"&lt;="&amp;AK$34,RESIDENTS!$G:$G,""),COUNTIFS(RESIDENTS!$J:$J,"Moderna",RESIDENTS!$W:$W,"&lt;="&amp;AK$34)))</f>
        <v/>
      </c>
      <c r="AL39" s="27" t="str">
        <f ca="1">IF(AL$34="","",IF($K$1="CURRENT RESIDENTS ONLY",COUNTIFS(RESIDENTS!$J:$J,"Moderna",RESIDENTS!$W:$W,"&lt;="&amp;AL$34,RESIDENTS!$G:$G,""),COUNTIFS(RESIDENTS!$J:$J,"Moderna",RESIDENTS!$W:$W,"&lt;="&amp;AL$34)))</f>
        <v/>
      </c>
      <c r="AM39" s="27" t="str">
        <f ca="1">IF(AM$34="","",IF($K$1="CURRENT RESIDENTS ONLY",COUNTIFS(RESIDENTS!$J:$J,"Moderna",RESIDENTS!$W:$W,"&lt;="&amp;AM$34,RESIDENTS!$G:$G,""),COUNTIFS(RESIDENTS!$J:$J,"Moderna",RESIDENTS!$W:$W,"&lt;="&amp;AM$34)))</f>
        <v/>
      </c>
      <c r="AN39" s="27" t="str">
        <f ca="1">IF(AN$34="","",IF($K$1="CURRENT RESIDENTS ONLY",COUNTIFS(RESIDENTS!$J:$J,"Moderna",RESIDENTS!$W:$W,"&lt;="&amp;AN$34,RESIDENTS!$G:$G,""),COUNTIFS(RESIDENTS!$J:$J,"Moderna",RESIDENTS!$W:$W,"&lt;="&amp;AN$34)))</f>
        <v/>
      </c>
      <c r="AO39" s="27" t="str">
        <f ca="1">IF(AO$34="","",IF($K$1="CURRENT RESIDENTS ONLY",COUNTIFS(RESIDENTS!$J:$J,"Moderna",RESIDENTS!$W:$W,"&lt;="&amp;AO$34,RESIDENTS!$G:$G,""),COUNTIFS(RESIDENTS!$J:$J,"Moderna",RESIDENTS!$W:$W,"&lt;="&amp;AO$34)))</f>
        <v/>
      </c>
      <c r="AP39" s="27" t="str">
        <f ca="1">IF(AP$34="","",IF($K$1="CURRENT RESIDENTS ONLY",COUNTIFS(RESIDENTS!$J:$J,"Moderna",RESIDENTS!$W:$W,"&lt;="&amp;AP$34,RESIDENTS!$G:$G,""),COUNTIFS(RESIDENTS!$J:$J,"Moderna",RESIDENTS!$W:$W,"&lt;="&amp;AP$34)))</f>
        <v/>
      </c>
      <c r="AQ39" s="27" t="str">
        <f ca="1">IF(AQ$34="","",IF($K$1="CURRENT RESIDENTS ONLY",COUNTIFS(RESIDENTS!$J:$J,"Moderna",RESIDENTS!$W:$W,"&lt;="&amp;AQ$34,RESIDENTS!$G:$G,""),COUNTIFS(RESIDENTS!$J:$J,"Moderna",RESIDENTS!$W:$W,"&lt;="&amp;AQ$34)))</f>
        <v/>
      </c>
      <c r="AR39" s="27" t="str">
        <f ca="1">IF(AR$34="","",IF($K$1="CURRENT RESIDENTS ONLY",COUNTIFS(RESIDENTS!$J:$J,"Moderna",RESIDENTS!$W:$W,"&lt;="&amp;AR$34,RESIDENTS!$G:$G,""),COUNTIFS(RESIDENTS!$J:$J,"Moderna",RESIDENTS!$W:$W,"&lt;="&amp;AR$34)))</f>
        <v/>
      </c>
      <c r="AS39" s="27" t="str">
        <f ca="1">IF(AS$34="","",IF($K$1="CURRENT RESIDENTS ONLY",COUNTIFS(RESIDENTS!$J:$J,"Moderna",RESIDENTS!$W:$W,"&lt;="&amp;AS$34,RESIDENTS!$G:$G,""),COUNTIFS(RESIDENTS!$J:$J,"Moderna",RESIDENTS!$W:$W,"&lt;="&amp;AS$34)))</f>
        <v/>
      </c>
      <c r="AT39" s="27" t="str">
        <f ca="1">IF(AT$34="","",IF($K$1="CURRENT RESIDENTS ONLY",COUNTIFS(RESIDENTS!$J:$J,"Moderna",RESIDENTS!$W:$W,"&lt;="&amp;AT$34,RESIDENTS!$G:$G,""),COUNTIFS(RESIDENTS!$J:$J,"Moderna",RESIDENTS!$W:$W,"&lt;="&amp;AT$34)))</f>
        <v/>
      </c>
      <c r="AU39" s="27" t="str">
        <f ca="1">IF(AU$34="","",IF($K$1="CURRENT RESIDENTS ONLY",COUNTIFS(RESIDENTS!$J:$J,"Moderna",RESIDENTS!$W:$W,"&lt;="&amp;AU$34,RESIDENTS!$G:$G,""),COUNTIFS(RESIDENTS!$J:$J,"Moderna",RESIDENTS!$W:$W,"&lt;="&amp;AU$34)))</f>
        <v/>
      </c>
      <c r="AV39" s="27" t="str">
        <f ca="1">IF(AV$34="","",IF($K$1="CURRENT RESIDENTS ONLY",COUNTIFS(RESIDENTS!$J:$J,"Moderna",RESIDENTS!$W:$W,"&lt;="&amp;AV$34,RESIDENTS!$G:$G,""),COUNTIFS(RESIDENTS!$J:$J,"Moderna",RESIDENTS!$W:$W,"&lt;="&amp;AV$34)))</f>
        <v/>
      </c>
      <c r="AW39" s="27" t="str">
        <f ca="1">IF(AW$34="","",IF($K$1="CURRENT RESIDENTS ONLY",COUNTIFS(RESIDENTS!$J:$J,"Moderna",RESIDENTS!$W:$W,"&lt;="&amp;AW$34,RESIDENTS!$G:$G,""),COUNTIFS(RESIDENTS!$J:$J,"Moderna",RESIDENTS!$W:$W,"&lt;="&amp;AW$34)))</f>
        <v/>
      </c>
      <c r="AX39" s="27" t="str">
        <f ca="1">IF(AX$34="","",IF($K$1="CURRENT RESIDENTS ONLY",COUNTIFS(RESIDENTS!$J:$J,"Moderna",RESIDENTS!$W:$W,"&lt;="&amp;AX$34,RESIDENTS!$G:$G,""),COUNTIFS(RESIDENTS!$J:$J,"Moderna",RESIDENTS!$W:$W,"&lt;="&amp;AX$34)))</f>
        <v/>
      </c>
      <c r="AY39" s="27" t="str">
        <f ca="1">IF(AY$34="","",IF($K$1="CURRENT RESIDENTS ONLY",COUNTIFS(RESIDENTS!$J:$J,"Moderna",RESIDENTS!$W:$W,"&lt;="&amp;AY$34,RESIDENTS!$G:$G,""),COUNTIFS(RESIDENTS!$J:$J,"Moderna",RESIDENTS!$W:$W,"&lt;="&amp;AY$34)))</f>
        <v/>
      </c>
      <c r="AZ39" s="27" t="str">
        <f ca="1">IF(AZ$34="","",IF($K$1="CURRENT RESIDENTS ONLY",COUNTIFS(RESIDENTS!$J:$J,"Moderna",RESIDENTS!$W:$W,"&lt;="&amp;AZ$34,RESIDENTS!$G:$G,""),COUNTIFS(RESIDENTS!$J:$J,"Moderna",RESIDENTS!$W:$W,"&lt;="&amp;AZ$34)))</f>
        <v/>
      </c>
      <c r="BA39" s="27" t="str">
        <f ca="1">IF(BA$34="","",IF($K$1="CURRENT RESIDENTS ONLY",COUNTIFS(RESIDENTS!$J:$J,"Moderna",RESIDENTS!$W:$W,"&lt;="&amp;BA$34,RESIDENTS!$G:$G,""),COUNTIFS(RESIDENTS!$J:$J,"Moderna",RESIDENTS!$W:$W,"&lt;="&amp;BA$34)))</f>
        <v/>
      </c>
      <c r="BB39" s="27" t="str">
        <f ca="1">IF(BB$34="","",IF($K$1="CURRENT RESIDENTS ONLY",COUNTIFS(RESIDENTS!$J:$J,"Moderna",RESIDENTS!$W:$W,"&lt;="&amp;BB$34,RESIDENTS!$G:$G,""),COUNTIFS(RESIDENTS!$J:$J,"Moderna",RESIDENTS!$W:$W,"&lt;="&amp;BB$34)))</f>
        <v/>
      </c>
      <c r="BC39" s="27" t="str">
        <f ca="1">IF(BC$34="","",IF($K$1="CURRENT RESIDENTS ONLY",COUNTIFS(RESIDENTS!$J:$J,"Moderna",RESIDENTS!$W:$W,"&lt;="&amp;BC$34,RESIDENTS!$G:$G,""),COUNTIFS(RESIDENTS!$J:$J,"Moderna",RESIDENTS!$W:$W,"&lt;="&amp;BC$34)))</f>
        <v/>
      </c>
      <c r="BD39" s="27" t="str">
        <f ca="1">IF(BD$34="","",IF($K$1="CURRENT RESIDENTS ONLY",COUNTIFS(RESIDENTS!$J:$J,"Moderna",RESIDENTS!$W:$W,"&lt;="&amp;BD$34,RESIDENTS!$G:$G,""),COUNTIFS(RESIDENTS!$J:$J,"Moderna",RESIDENTS!$W:$W,"&lt;="&amp;BD$34)))</f>
        <v/>
      </c>
      <c r="BE39" s="27" t="str">
        <f ca="1">IF(BE$34="","",IF($K$1="CURRENT RESIDENTS ONLY",COUNTIFS(RESIDENTS!$J:$J,"Moderna",RESIDENTS!$W:$W,"&lt;="&amp;BE$34,RESIDENTS!$G:$G,""),COUNTIFS(RESIDENTS!$J:$J,"Moderna",RESIDENTS!$W:$W,"&lt;="&amp;BE$34)))</f>
        <v/>
      </c>
    </row>
    <row r="40" spans="1:57" ht="15.6">
      <c r="A40" s="41" t="s">
        <v>113</v>
      </c>
      <c r="B40" s="27">
        <f>IF(B$34="","",IF($K$1="CURRENT RESIDENTS ONLY",COUNTIFS(RESIDENTS!$J:$J,"Janssen/Johnson &amp; Johnson",RESIDENTS!$N:$N,"&lt;="&amp;B$34,RESIDENTS!$G:$G,""),COUNTIFS(RESIDENTS!$J:$J,"Janssen/Johnson &amp; Johnson",RESIDENTS!$N:$N,"&lt;="&amp;B$34)))</f>
        <v>0</v>
      </c>
      <c r="C40" s="27">
        <f ca="1">IF(C$34="","",IF($K$1="CURRENT RESIDENTS ONLY",COUNTIFS(RESIDENTS!$J:$J,"Janssen/Johnson &amp; Johnson",RESIDENTS!$N:$N,"&lt;="&amp;C$34,RESIDENTS!$G:$G,""),COUNTIFS(RESIDENTS!$J:$J,"Janssen/Johnson &amp; Johnson",RESIDENTS!$N:$N,"&lt;="&amp;C$34)))</f>
        <v>0</v>
      </c>
      <c r="D40" s="27">
        <f ca="1">IF(D$34="","",IF($K$1="CURRENT RESIDENTS ONLY",COUNTIFS(RESIDENTS!$J:$J,"Janssen/Johnson &amp; Johnson",RESIDENTS!$N:$N,"&lt;="&amp;D$34,RESIDENTS!$G:$G,""),COUNTIFS(RESIDENTS!$J:$J,"Janssen/Johnson &amp; Johnson",RESIDENTS!$N:$N,"&lt;="&amp;D$34)))</f>
        <v>0</v>
      </c>
      <c r="E40" s="27">
        <f ca="1">IF(E$34="","",IF($K$1="CURRENT RESIDENTS ONLY",COUNTIFS(RESIDENTS!$J:$J,"Janssen/Johnson &amp; Johnson",RESIDENTS!$N:$N,"&lt;="&amp;E$34,RESIDENTS!$G:$G,""),COUNTIFS(RESIDENTS!$J:$J,"Janssen/Johnson &amp; Johnson",RESIDENTS!$N:$N,"&lt;="&amp;E$34)))</f>
        <v>0</v>
      </c>
      <c r="F40" s="27">
        <f ca="1">IF(F$34="","",IF($K$1="CURRENT RESIDENTS ONLY",COUNTIFS(RESIDENTS!$J:$J,"Janssen/Johnson &amp; Johnson",RESIDENTS!$N:$N,"&lt;="&amp;F$34,RESIDENTS!$G:$G,""),COUNTIFS(RESIDENTS!$J:$J,"Janssen/Johnson &amp; Johnson",RESIDENTS!$N:$N,"&lt;="&amp;F$34)))</f>
        <v>0</v>
      </c>
      <c r="G40" s="27">
        <f ca="1">IF(G$34="","",IF($K$1="CURRENT RESIDENTS ONLY",COUNTIFS(RESIDENTS!$J:$J,"Janssen/Johnson &amp; Johnson",RESIDENTS!$N:$N,"&lt;="&amp;G$34,RESIDENTS!$G:$G,""),COUNTIFS(RESIDENTS!$J:$J,"Janssen/Johnson &amp; Johnson",RESIDENTS!$N:$N,"&lt;="&amp;G$34)))</f>
        <v>0</v>
      </c>
      <c r="H40" s="27">
        <f ca="1">IF(H$34="","",IF($K$1="CURRENT RESIDENTS ONLY",COUNTIFS(RESIDENTS!$J:$J,"Janssen/Johnson &amp; Johnson",RESIDENTS!$N:$N,"&lt;="&amp;H$34,RESIDENTS!$G:$G,""),COUNTIFS(RESIDENTS!$J:$J,"Janssen/Johnson &amp; Johnson",RESIDENTS!$N:$N,"&lt;="&amp;H$34)))</f>
        <v>0</v>
      </c>
      <c r="I40" s="27">
        <f ca="1">IF(I$34="","",IF($K$1="CURRENT RESIDENTS ONLY",COUNTIFS(RESIDENTS!$J:$J,"Janssen/Johnson &amp; Johnson",RESIDENTS!$N:$N,"&lt;="&amp;I$34,RESIDENTS!$G:$G,""),COUNTIFS(RESIDENTS!$J:$J,"Janssen/Johnson &amp; Johnson",RESIDENTS!$N:$N,"&lt;="&amp;I$34)))</f>
        <v>0</v>
      </c>
      <c r="J40" s="27">
        <f ca="1">IF(J$34="","",IF($K$1="CURRENT RESIDENTS ONLY",COUNTIFS(RESIDENTS!$J:$J,"Janssen/Johnson &amp; Johnson",RESIDENTS!$N:$N,"&lt;="&amp;J$34,RESIDENTS!$G:$G,""),COUNTIFS(RESIDENTS!$J:$J,"Janssen/Johnson &amp; Johnson",RESIDENTS!$N:$N,"&lt;="&amp;J$34)))</f>
        <v>0</v>
      </c>
      <c r="K40" s="27">
        <f ca="1">IF(K$34="","",IF($K$1="CURRENT RESIDENTS ONLY",COUNTIFS(RESIDENTS!$J:$J,"Janssen/Johnson &amp; Johnson",RESIDENTS!$N:$N,"&lt;="&amp;K$34,RESIDENTS!$G:$G,""),COUNTIFS(RESIDENTS!$J:$J,"Janssen/Johnson &amp; Johnson",RESIDENTS!$N:$N,"&lt;="&amp;K$34)))</f>
        <v>0</v>
      </c>
      <c r="L40" s="27">
        <f ca="1">IF(L$34="","",IF($K$1="CURRENT RESIDENTS ONLY",COUNTIFS(RESIDENTS!$J:$J,"Janssen/Johnson &amp; Johnson",RESIDENTS!$N:$N,"&lt;="&amp;L$34,RESIDENTS!$G:$G,""),COUNTIFS(RESIDENTS!$J:$J,"Janssen/Johnson &amp; Johnson",RESIDENTS!$N:$N,"&lt;="&amp;L$34)))</f>
        <v>0</v>
      </c>
      <c r="M40" s="27">
        <f ca="1">IF(M$34="","",IF($K$1="CURRENT RESIDENTS ONLY",COUNTIFS(RESIDENTS!$J:$J,"Janssen/Johnson &amp; Johnson",RESIDENTS!$N:$N,"&lt;="&amp;M$34,RESIDENTS!$G:$G,""),COUNTIFS(RESIDENTS!$J:$J,"Janssen/Johnson &amp; Johnson",RESIDENTS!$N:$N,"&lt;="&amp;M$34)))</f>
        <v>0</v>
      </c>
      <c r="N40" s="27">
        <f ca="1">IF(N$34="","",IF($K$1="CURRENT RESIDENTS ONLY",COUNTIFS(RESIDENTS!$J:$J,"Janssen/Johnson &amp; Johnson",RESIDENTS!$N:$N,"&lt;="&amp;N$34,RESIDENTS!$G:$G,""),COUNTIFS(RESIDENTS!$J:$J,"Janssen/Johnson &amp; Johnson",RESIDENTS!$N:$N,"&lt;="&amp;N$34)))</f>
        <v>0</v>
      </c>
      <c r="O40" s="27">
        <f ca="1">IF(O$34="","",IF($K$1="CURRENT RESIDENTS ONLY",COUNTIFS(RESIDENTS!$J:$J,"Janssen/Johnson &amp; Johnson",RESIDENTS!$N:$N,"&lt;="&amp;O$34,RESIDENTS!$G:$G,""),COUNTIFS(RESIDENTS!$J:$J,"Janssen/Johnson &amp; Johnson",RESIDENTS!$N:$N,"&lt;="&amp;O$34)))</f>
        <v>0</v>
      </c>
      <c r="P40" s="27">
        <f ca="1">IF(P$34="","",IF($K$1="CURRENT RESIDENTS ONLY",COUNTIFS(RESIDENTS!$J:$J,"Janssen/Johnson &amp; Johnson",RESIDENTS!$N:$N,"&lt;="&amp;P$34,RESIDENTS!$G:$G,""),COUNTIFS(RESIDENTS!$J:$J,"Janssen/Johnson &amp; Johnson",RESIDENTS!$N:$N,"&lt;="&amp;P$34)))</f>
        <v>0</v>
      </c>
      <c r="Q40" s="27">
        <f ca="1">IF(Q$34="","",IF($K$1="CURRENT RESIDENTS ONLY",COUNTIFS(RESIDENTS!$J:$J,"Janssen/Johnson &amp; Johnson",RESIDENTS!$N:$N,"&lt;="&amp;Q$34,RESIDENTS!$G:$G,""),COUNTIFS(RESIDENTS!$J:$J,"Janssen/Johnson &amp; Johnson",RESIDENTS!$N:$N,"&lt;="&amp;Q$34)))</f>
        <v>0</v>
      </c>
      <c r="R40" s="27">
        <f ca="1">IF(R$34="","",IF($K$1="CURRENT RESIDENTS ONLY",COUNTIFS(RESIDENTS!$J:$J,"Janssen/Johnson &amp; Johnson",RESIDENTS!$N:$N,"&lt;="&amp;R$34,RESIDENTS!$G:$G,""),COUNTIFS(RESIDENTS!$J:$J,"Janssen/Johnson &amp; Johnson",RESIDENTS!$N:$N,"&lt;="&amp;R$34)))</f>
        <v>0</v>
      </c>
      <c r="S40" s="27">
        <f ca="1">IF(S$34="","",IF($K$1="CURRENT RESIDENTS ONLY",COUNTIFS(RESIDENTS!$J:$J,"Janssen/Johnson &amp; Johnson",RESIDENTS!$N:$N,"&lt;="&amp;S$34,RESIDENTS!$G:$G,""),COUNTIFS(RESIDENTS!$J:$J,"Janssen/Johnson &amp; Johnson",RESIDENTS!$N:$N,"&lt;="&amp;S$34)))</f>
        <v>0</v>
      </c>
      <c r="T40" s="27">
        <f ca="1">IF(T$34="","",IF($K$1="CURRENT RESIDENTS ONLY",COUNTIFS(RESIDENTS!$J:$J,"Janssen/Johnson &amp; Johnson",RESIDENTS!$N:$N,"&lt;="&amp;T$34,RESIDENTS!$G:$G,""),COUNTIFS(RESIDENTS!$J:$J,"Janssen/Johnson &amp; Johnson",RESIDENTS!$N:$N,"&lt;="&amp;T$34)))</f>
        <v>0</v>
      </c>
      <c r="U40" s="27">
        <f ca="1">IF(U$34="","",IF($K$1="CURRENT RESIDENTS ONLY",COUNTIFS(RESIDENTS!$J:$J,"Janssen/Johnson &amp; Johnson",RESIDENTS!$N:$N,"&lt;="&amp;U$34,RESIDENTS!$G:$G,""),COUNTIFS(RESIDENTS!$J:$J,"Janssen/Johnson &amp; Johnson",RESIDENTS!$N:$N,"&lt;="&amp;U$34)))</f>
        <v>0</v>
      </c>
      <c r="V40" s="27">
        <f ca="1">IF(V$34="","",IF($K$1="CURRENT RESIDENTS ONLY",COUNTIFS(RESIDENTS!$J:$J,"Janssen/Johnson &amp; Johnson",RESIDENTS!$N:$N,"&lt;="&amp;V$34,RESIDENTS!$G:$G,""),COUNTIFS(RESIDENTS!$J:$J,"Janssen/Johnson &amp; Johnson",RESIDENTS!$N:$N,"&lt;="&amp;V$34)))</f>
        <v>0</v>
      </c>
      <c r="W40" s="27">
        <f ca="1">IF(W$34="","",IF($K$1="CURRENT RESIDENTS ONLY",COUNTIFS(RESIDENTS!$J:$J,"Janssen/Johnson &amp; Johnson",RESIDENTS!$N:$N,"&lt;="&amp;W$34,RESIDENTS!$G:$G,""),COUNTIFS(RESIDENTS!$J:$J,"Janssen/Johnson &amp; Johnson",RESIDENTS!$N:$N,"&lt;="&amp;W$34)))</f>
        <v>0</v>
      </c>
      <c r="X40" s="27">
        <f ca="1">IF(X$34="","",IF($K$1="CURRENT RESIDENTS ONLY",COUNTIFS(RESIDENTS!$J:$J,"Janssen/Johnson &amp; Johnson",RESIDENTS!$N:$N,"&lt;="&amp;X$34,RESIDENTS!$G:$G,""),COUNTIFS(RESIDENTS!$J:$J,"Janssen/Johnson &amp; Johnson",RESIDENTS!$N:$N,"&lt;="&amp;X$34)))</f>
        <v>0</v>
      </c>
      <c r="Y40" s="27">
        <f ca="1">IF(Y$34="","",IF($K$1="CURRENT RESIDENTS ONLY",COUNTIFS(RESIDENTS!$J:$J,"Janssen/Johnson &amp; Johnson",RESIDENTS!$N:$N,"&lt;="&amp;Y$34,RESIDENTS!$G:$G,""),COUNTIFS(RESIDENTS!$J:$J,"Janssen/Johnson &amp; Johnson",RESIDENTS!$N:$N,"&lt;="&amp;Y$34)))</f>
        <v>0</v>
      </c>
      <c r="Z40" s="27">
        <f ca="1">IF(Z$34="","",IF($K$1="CURRENT RESIDENTS ONLY",COUNTIFS(RESIDENTS!$J:$J,"Janssen/Johnson &amp; Johnson",RESIDENTS!$N:$N,"&lt;="&amp;Z$34,RESIDENTS!$G:$G,""),COUNTIFS(RESIDENTS!$J:$J,"Janssen/Johnson &amp; Johnson",RESIDENTS!$N:$N,"&lt;="&amp;Z$34)))</f>
        <v>0</v>
      </c>
      <c r="AA40" s="27" t="str">
        <f ca="1">IF(AA$34="","",IF($K$1="CURRENT RESIDENTS ONLY",COUNTIFS(RESIDENTS!$J:$J,"Janssen/Johnson &amp; Johnson",RESIDENTS!$N:$N,"&lt;="&amp;AA$34,RESIDENTS!$G:$G,""),COUNTIFS(RESIDENTS!$J:$J,"Janssen/Johnson &amp; Johnson",RESIDENTS!$N:$N,"&lt;="&amp;AA$34)))</f>
        <v/>
      </c>
      <c r="AB40" s="27" t="str">
        <f ca="1">IF(AB$34="","",IF($K$1="CURRENT RESIDENTS ONLY",COUNTIFS(RESIDENTS!$J:$J,"Janssen/Johnson &amp; Johnson",RESIDENTS!$N:$N,"&lt;="&amp;AB$34,RESIDENTS!$G:$G,""),COUNTIFS(RESIDENTS!$J:$J,"Janssen/Johnson &amp; Johnson",RESIDENTS!$N:$N,"&lt;="&amp;AB$34)))</f>
        <v/>
      </c>
      <c r="AC40" s="27" t="str">
        <f ca="1">IF(AC$34="","",IF($K$1="CURRENT RESIDENTS ONLY",COUNTIFS(RESIDENTS!$J:$J,"Janssen/Johnson &amp; Johnson",RESIDENTS!$N:$N,"&lt;="&amp;AC$34,RESIDENTS!$G:$G,""),COUNTIFS(RESIDENTS!$J:$J,"Janssen/Johnson &amp; Johnson",RESIDENTS!$N:$N,"&lt;="&amp;AC$34)))</f>
        <v/>
      </c>
      <c r="AD40" s="27" t="str">
        <f ca="1">IF(AD$34="","",IF($K$1="CURRENT RESIDENTS ONLY",COUNTIFS(RESIDENTS!$J:$J,"Janssen/Johnson &amp; Johnson",RESIDENTS!$N:$N,"&lt;="&amp;AD$34,RESIDENTS!$G:$G,""),COUNTIFS(RESIDENTS!$J:$J,"Janssen/Johnson &amp; Johnson",RESIDENTS!$N:$N,"&lt;="&amp;AD$34)))</f>
        <v/>
      </c>
      <c r="AE40" s="27" t="str">
        <f ca="1">IF(AE$34="","",IF($K$1="CURRENT RESIDENTS ONLY",COUNTIFS(RESIDENTS!$J:$J,"Janssen/Johnson &amp; Johnson",RESIDENTS!$N:$N,"&lt;="&amp;AE$34,RESIDENTS!$G:$G,""),COUNTIFS(RESIDENTS!$J:$J,"Janssen/Johnson &amp; Johnson",RESIDENTS!$N:$N,"&lt;="&amp;AE$34)))</f>
        <v/>
      </c>
      <c r="AF40" s="27" t="str">
        <f ca="1">IF(AF$34="","",IF($K$1="CURRENT RESIDENTS ONLY",COUNTIFS(RESIDENTS!$J:$J,"Janssen/Johnson &amp; Johnson",RESIDENTS!$N:$N,"&lt;="&amp;AF$34,RESIDENTS!$G:$G,""),COUNTIFS(RESIDENTS!$J:$J,"Janssen/Johnson &amp; Johnson",RESIDENTS!$N:$N,"&lt;="&amp;AF$34)))</f>
        <v/>
      </c>
      <c r="AG40" s="27" t="str">
        <f ca="1">IF(AG$34="","",IF($K$1="CURRENT RESIDENTS ONLY",COUNTIFS(RESIDENTS!$J:$J,"Janssen/Johnson &amp; Johnson",RESIDENTS!$N:$N,"&lt;="&amp;AG$34,RESIDENTS!$G:$G,""),COUNTIFS(RESIDENTS!$J:$J,"Janssen/Johnson &amp; Johnson",RESIDENTS!$N:$N,"&lt;="&amp;AG$34)))</f>
        <v/>
      </c>
      <c r="AH40" s="27" t="str">
        <f ca="1">IF(AH$34="","",IF($K$1="CURRENT RESIDENTS ONLY",COUNTIFS(RESIDENTS!$J:$J,"Janssen/Johnson &amp; Johnson",RESIDENTS!$N:$N,"&lt;="&amp;AH$34,RESIDENTS!$G:$G,""),COUNTIFS(RESIDENTS!$J:$J,"Janssen/Johnson &amp; Johnson",RESIDENTS!$N:$N,"&lt;="&amp;AH$34)))</f>
        <v/>
      </c>
      <c r="AI40" s="27" t="str">
        <f ca="1">IF(AI$34="","",IF($K$1="CURRENT RESIDENTS ONLY",COUNTIFS(RESIDENTS!$J:$J,"Janssen/Johnson &amp; Johnson",RESIDENTS!$N:$N,"&lt;="&amp;AI$34,RESIDENTS!$G:$G,""),COUNTIFS(RESIDENTS!$J:$J,"Janssen/Johnson &amp; Johnson",RESIDENTS!$N:$N,"&lt;="&amp;AI$34)))</f>
        <v/>
      </c>
      <c r="AJ40" s="27" t="str">
        <f ca="1">IF(AJ$34="","",IF($K$1="CURRENT RESIDENTS ONLY",COUNTIFS(RESIDENTS!$J:$J,"Janssen/Johnson &amp; Johnson",RESIDENTS!$N:$N,"&lt;="&amp;AJ$34,RESIDENTS!$G:$G,""),COUNTIFS(RESIDENTS!$J:$J,"Janssen/Johnson &amp; Johnson",RESIDENTS!$N:$N,"&lt;="&amp;AJ$34)))</f>
        <v/>
      </c>
      <c r="AK40" s="27" t="str">
        <f ca="1">IF(AK$34="","",IF($K$1="CURRENT RESIDENTS ONLY",COUNTIFS(RESIDENTS!$J:$J,"Janssen/Johnson &amp; Johnson",RESIDENTS!$N:$N,"&lt;="&amp;AK$34,RESIDENTS!$G:$G,""),COUNTIFS(RESIDENTS!$J:$J,"Janssen/Johnson &amp; Johnson",RESIDENTS!$N:$N,"&lt;="&amp;AK$34)))</f>
        <v/>
      </c>
      <c r="AL40" s="27" t="str">
        <f ca="1">IF(AL$34="","",IF($K$1="CURRENT RESIDENTS ONLY",COUNTIFS(RESIDENTS!$J:$J,"Janssen/Johnson &amp; Johnson",RESIDENTS!$N:$N,"&lt;="&amp;AL$34,RESIDENTS!$G:$G,""),COUNTIFS(RESIDENTS!$J:$J,"Janssen/Johnson &amp; Johnson",RESIDENTS!$N:$N,"&lt;="&amp;AL$34)))</f>
        <v/>
      </c>
      <c r="AM40" s="27" t="str">
        <f ca="1">IF(AM$34="","",IF($K$1="CURRENT RESIDENTS ONLY",COUNTIFS(RESIDENTS!$J:$J,"Janssen/Johnson &amp; Johnson",RESIDENTS!$N:$N,"&lt;="&amp;AM$34,RESIDENTS!$G:$G,""),COUNTIFS(RESIDENTS!$J:$J,"Janssen/Johnson &amp; Johnson",RESIDENTS!$N:$N,"&lt;="&amp;AM$34)))</f>
        <v/>
      </c>
      <c r="AN40" s="27" t="str">
        <f ca="1">IF(AN$34="","",IF($K$1="CURRENT RESIDENTS ONLY",COUNTIFS(RESIDENTS!$J:$J,"Janssen/Johnson &amp; Johnson",RESIDENTS!$N:$N,"&lt;="&amp;AN$34,RESIDENTS!$G:$G,""),COUNTIFS(RESIDENTS!$J:$J,"Janssen/Johnson &amp; Johnson",RESIDENTS!$N:$N,"&lt;="&amp;AN$34)))</f>
        <v/>
      </c>
      <c r="AO40" s="27" t="str">
        <f ca="1">IF(AO$34="","",IF($K$1="CURRENT RESIDENTS ONLY",COUNTIFS(RESIDENTS!$J:$J,"Janssen/Johnson &amp; Johnson",RESIDENTS!$N:$N,"&lt;="&amp;AO$34,RESIDENTS!$G:$G,""),COUNTIFS(RESIDENTS!$J:$J,"Janssen/Johnson &amp; Johnson",RESIDENTS!$N:$N,"&lt;="&amp;AO$34)))</f>
        <v/>
      </c>
      <c r="AP40" s="27" t="str">
        <f ca="1">IF(AP$34="","",IF($K$1="CURRENT RESIDENTS ONLY",COUNTIFS(RESIDENTS!$J:$J,"Janssen/Johnson &amp; Johnson",RESIDENTS!$N:$N,"&lt;="&amp;AP$34,RESIDENTS!$G:$G,""),COUNTIFS(RESIDENTS!$J:$J,"Janssen/Johnson &amp; Johnson",RESIDENTS!$N:$N,"&lt;="&amp;AP$34)))</f>
        <v/>
      </c>
      <c r="AQ40" s="27" t="str">
        <f ca="1">IF(AQ$34="","",IF($K$1="CURRENT RESIDENTS ONLY",COUNTIFS(RESIDENTS!$J:$J,"Janssen/Johnson &amp; Johnson",RESIDENTS!$N:$N,"&lt;="&amp;AQ$34,RESIDENTS!$G:$G,""),COUNTIFS(RESIDENTS!$J:$J,"Janssen/Johnson &amp; Johnson",RESIDENTS!$N:$N,"&lt;="&amp;AQ$34)))</f>
        <v/>
      </c>
      <c r="AR40" s="27" t="str">
        <f ca="1">IF(AR$34="","",IF($K$1="CURRENT RESIDENTS ONLY",COUNTIFS(RESIDENTS!$J:$J,"Janssen/Johnson &amp; Johnson",RESIDENTS!$N:$N,"&lt;="&amp;AR$34,RESIDENTS!$G:$G,""),COUNTIFS(RESIDENTS!$J:$J,"Janssen/Johnson &amp; Johnson",RESIDENTS!$N:$N,"&lt;="&amp;AR$34)))</f>
        <v/>
      </c>
      <c r="AS40" s="27" t="str">
        <f ca="1">IF(AS$34="","",IF($K$1="CURRENT RESIDENTS ONLY",COUNTIFS(RESIDENTS!$J:$J,"Janssen/Johnson &amp; Johnson",RESIDENTS!$N:$N,"&lt;="&amp;AS$34,RESIDENTS!$G:$G,""),COUNTIFS(RESIDENTS!$J:$J,"Janssen/Johnson &amp; Johnson",RESIDENTS!$N:$N,"&lt;="&amp;AS$34)))</f>
        <v/>
      </c>
      <c r="AT40" s="27" t="str">
        <f ca="1">IF(AT$34="","",IF($K$1="CURRENT RESIDENTS ONLY",COUNTIFS(RESIDENTS!$J:$J,"Janssen/Johnson &amp; Johnson",RESIDENTS!$N:$N,"&lt;="&amp;AT$34,RESIDENTS!$G:$G,""),COUNTIFS(RESIDENTS!$J:$J,"Janssen/Johnson &amp; Johnson",RESIDENTS!$N:$N,"&lt;="&amp;AT$34)))</f>
        <v/>
      </c>
      <c r="AU40" s="27" t="str">
        <f ca="1">IF(AU$34="","",IF($K$1="CURRENT RESIDENTS ONLY",COUNTIFS(RESIDENTS!$J:$J,"Janssen/Johnson &amp; Johnson",RESIDENTS!$N:$N,"&lt;="&amp;AU$34,RESIDENTS!$G:$G,""),COUNTIFS(RESIDENTS!$J:$J,"Janssen/Johnson &amp; Johnson",RESIDENTS!$N:$N,"&lt;="&amp;AU$34)))</f>
        <v/>
      </c>
      <c r="AV40" s="27" t="str">
        <f ca="1">IF(AV$34="","",IF($K$1="CURRENT RESIDENTS ONLY",COUNTIFS(RESIDENTS!$J:$J,"Janssen/Johnson &amp; Johnson",RESIDENTS!$N:$N,"&lt;="&amp;AV$34,RESIDENTS!$G:$G,""),COUNTIFS(RESIDENTS!$J:$J,"Janssen/Johnson &amp; Johnson",RESIDENTS!$N:$N,"&lt;="&amp;AV$34)))</f>
        <v/>
      </c>
      <c r="AW40" s="27" t="str">
        <f ca="1">IF(AW$34="","",IF($K$1="CURRENT RESIDENTS ONLY",COUNTIFS(RESIDENTS!$J:$J,"Janssen/Johnson &amp; Johnson",RESIDENTS!$N:$N,"&lt;="&amp;AW$34,RESIDENTS!$G:$G,""),COUNTIFS(RESIDENTS!$J:$J,"Janssen/Johnson &amp; Johnson",RESIDENTS!$N:$N,"&lt;="&amp;AW$34)))</f>
        <v/>
      </c>
      <c r="AX40" s="27" t="str">
        <f ca="1">IF(AX$34="","",IF($K$1="CURRENT RESIDENTS ONLY",COUNTIFS(RESIDENTS!$J:$J,"Janssen/Johnson &amp; Johnson",RESIDENTS!$N:$N,"&lt;="&amp;AX$34,RESIDENTS!$G:$G,""),COUNTIFS(RESIDENTS!$J:$J,"Janssen/Johnson &amp; Johnson",RESIDENTS!$N:$N,"&lt;="&amp;AX$34)))</f>
        <v/>
      </c>
      <c r="AY40" s="27" t="str">
        <f ca="1">IF(AY$34="","",IF($K$1="CURRENT RESIDENTS ONLY",COUNTIFS(RESIDENTS!$J:$J,"Janssen/Johnson &amp; Johnson",RESIDENTS!$N:$N,"&lt;="&amp;AY$34,RESIDENTS!$G:$G,""),COUNTIFS(RESIDENTS!$J:$J,"Janssen/Johnson &amp; Johnson",RESIDENTS!$N:$N,"&lt;="&amp;AY$34)))</f>
        <v/>
      </c>
      <c r="AZ40" s="27" t="str">
        <f ca="1">IF(AZ$34="","",IF($K$1="CURRENT RESIDENTS ONLY",COUNTIFS(RESIDENTS!$J:$J,"Janssen/Johnson &amp; Johnson",RESIDENTS!$N:$N,"&lt;="&amp;AZ$34,RESIDENTS!$G:$G,""),COUNTIFS(RESIDENTS!$J:$J,"Janssen/Johnson &amp; Johnson",RESIDENTS!$N:$N,"&lt;="&amp;AZ$34)))</f>
        <v/>
      </c>
      <c r="BA40" s="27" t="str">
        <f ca="1">IF(BA$34="","",IF($K$1="CURRENT RESIDENTS ONLY",COUNTIFS(RESIDENTS!$J:$J,"Janssen/Johnson &amp; Johnson",RESIDENTS!$N:$N,"&lt;="&amp;BA$34,RESIDENTS!$G:$G,""),COUNTIFS(RESIDENTS!$J:$J,"Janssen/Johnson &amp; Johnson",RESIDENTS!$N:$N,"&lt;="&amp;BA$34)))</f>
        <v/>
      </c>
      <c r="BB40" s="27" t="str">
        <f ca="1">IF(BB$34="","",IF($K$1="CURRENT RESIDENTS ONLY",COUNTIFS(RESIDENTS!$J:$J,"Janssen/Johnson &amp; Johnson",RESIDENTS!$N:$N,"&lt;="&amp;BB$34,RESIDENTS!$G:$G,""),COUNTIFS(RESIDENTS!$J:$J,"Janssen/Johnson &amp; Johnson",RESIDENTS!$N:$N,"&lt;="&amp;BB$34)))</f>
        <v/>
      </c>
      <c r="BC40" s="27" t="str">
        <f ca="1">IF(BC$34="","",IF($K$1="CURRENT RESIDENTS ONLY",COUNTIFS(RESIDENTS!$J:$J,"Janssen/Johnson &amp; Johnson",RESIDENTS!$N:$N,"&lt;="&amp;BC$34,RESIDENTS!$G:$G,""),COUNTIFS(RESIDENTS!$J:$J,"Janssen/Johnson &amp; Johnson",RESIDENTS!$N:$N,"&lt;="&amp;BC$34)))</f>
        <v/>
      </c>
      <c r="BD40" s="27" t="str">
        <f ca="1">IF(BD$34="","",IF($K$1="CURRENT RESIDENTS ONLY",COUNTIFS(RESIDENTS!$J:$J,"Janssen/Johnson &amp; Johnson",RESIDENTS!$N:$N,"&lt;="&amp;BD$34,RESIDENTS!$G:$G,""),COUNTIFS(RESIDENTS!$J:$J,"Janssen/Johnson &amp; Johnson",RESIDENTS!$N:$N,"&lt;="&amp;BD$34)))</f>
        <v/>
      </c>
      <c r="BE40" s="27" t="str">
        <f ca="1">IF(BE$34="","",IF($K$1="CURRENT RESIDENTS ONLY",COUNTIFS(RESIDENTS!$J:$J,"Janssen/Johnson &amp; Johnson",RESIDENTS!$N:$N,"&lt;="&amp;BE$34,RESIDENTS!$G:$G,""),COUNTIFS(RESIDENTS!$J:$J,"Janssen/Johnson &amp; Johnson",RESIDENTS!$N:$N,"&lt;="&amp;BE$34)))</f>
        <v/>
      </c>
    </row>
    <row r="41" spans="1:57" ht="15.6">
      <c r="A41" s="42" t="s">
        <v>114</v>
      </c>
      <c r="B41" s="27">
        <f>IF(B$34="","",SUM(B36,B38)-B37-B39-B48)</f>
        <v>0</v>
      </c>
      <c r="C41" s="27">
        <f t="shared" ref="C41:BE41" ca="1" si="14">IF(C$34="","",SUM(C36,C38)-C37-C39-C48)</f>
        <v>0</v>
      </c>
      <c r="D41" s="27">
        <f t="shared" ca="1" si="14"/>
        <v>0</v>
      </c>
      <c r="E41" s="27">
        <f t="shared" ca="1" si="14"/>
        <v>0</v>
      </c>
      <c r="F41" s="27">
        <f t="shared" ca="1" si="14"/>
        <v>0</v>
      </c>
      <c r="G41" s="27">
        <f t="shared" ca="1" si="14"/>
        <v>0</v>
      </c>
      <c r="H41" s="27">
        <f t="shared" ca="1" si="14"/>
        <v>0</v>
      </c>
      <c r="I41" s="27">
        <f t="shared" ca="1" si="14"/>
        <v>0</v>
      </c>
      <c r="J41" s="27">
        <f t="shared" ca="1" si="14"/>
        <v>0</v>
      </c>
      <c r="K41" s="27">
        <f t="shared" ca="1" si="14"/>
        <v>0</v>
      </c>
      <c r="L41" s="27">
        <f t="shared" ca="1" si="14"/>
        <v>0</v>
      </c>
      <c r="M41" s="27">
        <f t="shared" ca="1" si="14"/>
        <v>0</v>
      </c>
      <c r="N41" s="27">
        <f t="shared" ca="1" si="14"/>
        <v>0</v>
      </c>
      <c r="O41" s="27">
        <f t="shared" ca="1" si="14"/>
        <v>0</v>
      </c>
      <c r="P41" s="27">
        <f t="shared" ca="1" si="14"/>
        <v>0</v>
      </c>
      <c r="Q41" s="27">
        <f t="shared" ca="1" si="14"/>
        <v>0</v>
      </c>
      <c r="R41" s="27">
        <f t="shared" ca="1" si="14"/>
        <v>0</v>
      </c>
      <c r="S41" s="27">
        <f t="shared" ca="1" si="14"/>
        <v>0</v>
      </c>
      <c r="T41" s="27">
        <f t="shared" ca="1" si="14"/>
        <v>0</v>
      </c>
      <c r="U41" s="27">
        <f t="shared" ca="1" si="14"/>
        <v>0</v>
      </c>
      <c r="V41" s="27">
        <f t="shared" ca="1" si="14"/>
        <v>0</v>
      </c>
      <c r="W41" s="27">
        <f t="shared" ca="1" si="14"/>
        <v>0</v>
      </c>
      <c r="X41" s="27">
        <f t="shared" ca="1" si="14"/>
        <v>0</v>
      </c>
      <c r="Y41" s="27">
        <f t="shared" ca="1" si="14"/>
        <v>0</v>
      </c>
      <c r="Z41" s="27">
        <f t="shared" ca="1" si="14"/>
        <v>0</v>
      </c>
      <c r="AA41" s="27" t="str">
        <f t="shared" ca="1" si="14"/>
        <v/>
      </c>
      <c r="AB41" s="27" t="str">
        <f t="shared" ca="1" si="14"/>
        <v/>
      </c>
      <c r="AC41" s="27" t="str">
        <f t="shared" ca="1" si="14"/>
        <v/>
      </c>
      <c r="AD41" s="27" t="str">
        <f t="shared" ca="1" si="14"/>
        <v/>
      </c>
      <c r="AE41" s="27" t="str">
        <f t="shared" ca="1" si="14"/>
        <v/>
      </c>
      <c r="AF41" s="27" t="str">
        <f t="shared" ca="1" si="14"/>
        <v/>
      </c>
      <c r="AG41" s="27" t="str">
        <f t="shared" ca="1" si="14"/>
        <v/>
      </c>
      <c r="AH41" s="27" t="str">
        <f t="shared" ca="1" si="14"/>
        <v/>
      </c>
      <c r="AI41" s="27" t="str">
        <f t="shared" ca="1" si="14"/>
        <v/>
      </c>
      <c r="AJ41" s="27" t="str">
        <f t="shared" ca="1" si="14"/>
        <v/>
      </c>
      <c r="AK41" s="27" t="str">
        <f t="shared" ca="1" si="14"/>
        <v/>
      </c>
      <c r="AL41" s="27" t="str">
        <f t="shared" ca="1" si="14"/>
        <v/>
      </c>
      <c r="AM41" s="27" t="str">
        <f t="shared" ca="1" si="14"/>
        <v/>
      </c>
      <c r="AN41" s="27" t="str">
        <f t="shared" ca="1" si="14"/>
        <v/>
      </c>
      <c r="AO41" s="27" t="str">
        <f t="shared" ca="1" si="14"/>
        <v/>
      </c>
      <c r="AP41" s="27" t="str">
        <f t="shared" ca="1" si="14"/>
        <v/>
      </c>
      <c r="AQ41" s="27" t="str">
        <f t="shared" ca="1" si="14"/>
        <v/>
      </c>
      <c r="AR41" s="27" t="str">
        <f t="shared" ca="1" si="14"/>
        <v/>
      </c>
      <c r="AS41" s="27" t="str">
        <f t="shared" ca="1" si="14"/>
        <v/>
      </c>
      <c r="AT41" s="27" t="str">
        <f t="shared" ca="1" si="14"/>
        <v/>
      </c>
      <c r="AU41" s="27" t="str">
        <f t="shared" ca="1" si="14"/>
        <v/>
      </c>
      <c r="AV41" s="27" t="str">
        <f t="shared" ca="1" si="14"/>
        <v/>
      </c>
      <c r="AW41" s="27" t="str">
        <f t="shared" ca="1" si="14"/>
        <v/>
      </c>
      <c r="AX41" s="27" t="str">
        <f t="shared" ca="1" si="14"/>
        <v/>
      </c>
      <c r="AY41" s="27" t="str">
        <f t="shared" ca="1" si="14"/>
        <v/>
      </c>
      <c r="AZ41" s="27" t="str">
        <f t="shared" ca="1" si="14"/>
        <v/>
      </c>
      <c r="BA41" s="27" t="str">
        <f t="shared" ca="1" si="14"/>
        <v/>
      </c>
      <c r="BB41" s="27" t="str">
        <f t="shared" ca="1" si="14"/>
        <v/>
      </c>
      <c r="BC41" s="27" t="str">
        <f t="shared" ca="1" si="14"/>
        <v/>
      </c>
      <c r="BD41" s="27" t="str">
        <f t="shared" ca="1" si="14"/>
        <v/>
      </c>
      <c r="BE41" s="27" t="str">
        <f t="shared" ca="1" si="14"/>
        <v/>
      </c>
    </row>
    <row r="42" spans="1:57" ht="15.6">
      <c r="A42" s="43" t="s">
        <v>115</v>
      </c>
      <c r="B42" s="27">
        <f>IF(B$34="","",SUM(B37,B39,B40))</f>
        <v>0</v>
      </c>
      <c r="C42" s="27">
        <f t="shared" ref="C42:AZ42" ca="1" si="15">IF(C$34="","",SUM(C37,C39,C40))</f>
        <v>0</v>
      </c>
      <c r="D42" s="27">
        <f t="shared" ca="1" si="15"/>
        <v>0</v>
      </c>
      <c r="E42" s="27">
        <f t="shared" ca="1" si="15"/>
        <v>0</v>
      </c>
      <c r="F42" s="27">
        <f t="shared" ca="1" si="15"/>
        <v>0</v>
      </c>
      <c r="G42" s="27">
        <f t="shared" ca="1" si="15"/>
        <v>0</v>
      </c>
      <c r="H42" s="27">
        <f t="shared" ca="1" si="15"/>
        <v>0</v>
      </c>
      <c r="I42" s="27">
        <f t="shared" ca="1" si="15"/>
        <v>0</v>
      </c>
      <c r="J42" s="27">
        <f t="shared" ca="1" si="15"/>
        <v>0</v>
      </c>
      <c r="K42" s="27">
        <f t="shared" ca="1" si="15"/>
        <v>0</v>
      </c>
      <c r="L42" s="27">
        <f t="shared" ca="1" si="15"/>
        <v>0</v>
      </c>
      <c r="M42" s="27">
        <f t="shared" ca="1" si="15"/>
        <v>0</v>
      </c>
      <c r="N42" s="27">
        <f t="shared" ca="1" si="15"/>
        <v>0</v>
      </c>
      <c r="O42" s="27">
        <f t="shared" ca="1" si="15"/>
        <v>0</v>
      </c>
      <c r="P42" s="27">
        <f t="shared" ca="1" si="15"/>
        <v>0</v>
      </c>
      <c r="Q42" s="27">
        <f t="shared" ca="1" si="15"/>
        <v>0</v>
      </c>
      <c r="R42" s="27">
        <f t="shared" ca="1" si="15"/>
        <v>0</v>
      </c>
      <c r="S42" s="27">
        <f t="shared" ca="1" si="15"/>
        <v>0</v>
      </c>
      <c r="T42" s="27">
        <f t="shared" ca="1" si="15"/>
        <v>0</v>
      </c>
      <c r="U42" s="27">
        <f t="shared" ca="1" si="15"/>
        <v>0</v>
      </c>
      <c r="V42" s="27">
        <f t="shared" ca="1" si="15"/>
        <v>0</v>
      </c>
      <c r="W42" s="27">
        <f t="shared" ca="1" si="15"/>
        <v>0</v>
      </c>
      <c r="X42" s="27">
        <f t="shared" ca="1" si="15"/>
        <v>0</v>
      </c>
      <c r="Y42" s="27">
        <f t="shared" ca="1" si="15"/>
        <v>0</v>
      </c>
      <c r="Z42" s="27">
        <f t="shared" ca="1" si="15"/>
        <v>0</v>
      </c>
      <c r="AA42" s="27" t="str">
        <f t="shared" ca="1" si="15"/>
        <v/>
      </c>
      <c r="AB42" s="27" t="str">
        <f t="shared" ca="1" si="15"/>
        <v/>
      </c>
      <c r="AC42" s="27" t="str">
        <f t="shared" ca="1" si="15"/>
        <v/>
      </c>
      <c r="AD42" s="27" t="str">
        <f t="shared" ca="1" si="15"/>
        <v/>
      </c>
      <c r="AE42" s="27" t="str">
        <f t="shared" ca="1" si="15"/>
        <v/>
      </c>
      <c r="AF42" s="27" t="str">
        <f t="shared" ca="1" si="15"/>
        <v/>
      </c>
      <c r="AG42" s="27" t="str">
        <f t="shared" ca="1" si="15"/>
        <v/>
      </c>
      <c r="AH42" s="27" t="str">
        <f t="shared" ca="1" si="15"/>
        <v/>
      </c>
      <c r="AI42" s="27" t="str">
        <f t="shared" ca="1" si="15"/>
        <v/>
      </c>
      <c r="AJ42" s="27" t="str">
        <f t="shared" ca="1" si="15"/>
        <v/>
      </c>
      <c r="AK42" s="27" t="str">
        <f t="shared" ca="1" si="15"/>
        <v/>
      </c>
      <c r="AL42" s="27" t="str">
        <f t="shared" ca="1" si="15"/>
        <v/>
      </c>
      <c r="AM42" s="27" t="str">
        <f t="shared" ca="1" si="15"/>
        <v/>
      </c>
      <c r="AN42" s="27" t="str">
        <f t="shared" ca="1" si="15"/>
        <v/>
      </c>
      <c r="AO42" s="27" t="str">
        <f t="shared" ca="1" si="15"/>
        <v/>
      </c>
      <c r="AP42" s="27" t="str">
        <f t="shared" ca="1" si="15"/>
        <v/>
      </c>
      <c r="AQ42" s="27" t="str">
        <f t="shared" ca="1" si="15"/>
        <v/>
      </c>
      <c r="AR42" s="27" t="str">
        <f t="shared" ca="1" si="15"/>
        <v/>
      </c>
      <c r="AS42" s="27" t="str">
        <f t="shared" ca="1" si="15"/>
        <v/>
      </c>
      <c r="AT42" s="27" t="str">
        <f t="shared" ca="1" si="15"/>
        <v/>
      </c>
      <c r="AU42" s="27" t="str">
        <f t="shared" ca="1" si="15"/>
        <v/>
      </c>
      <c r="AV42" s="27" t="str">
        <f t="shared" ca="1" si="15"/>
        <v/>
      </c>
      <c r="AW42" s="27" t="str">
        <f t="shared" ca="1" si="15"/>
        <v/>
      </c>
      <c r="AX42" s="27" t="str">
        <f t="shared" ca="1" si="15"/>
        <v/>
      </c>
      <c r="AY42" s="27" t="str">
        <f t="shared" ca="1" si="15"/>
        <v/>
      </c>
      <c r="AZ42" s="27" t="str">
        <f t="shared" ca="1" si="15"/>
        <v/>
      </c>
      <c r="BA42" s="27" t="str">
        <f t="shared" ref="BA42:BE42" ca="1" si="16">IF(BA$34="","",SUM(BA37,BA39,BA40))</f>
        <v/>
      </c>
      <c r="BB42" s="27" t="str">
        <f t="shared" ca="1" si="16"/>
        <v/>
      </c>
      <c r="BC42" s="27" t="str">
        <f t="shared" ca="1" si="16"/>
        <v/>
      </c>
      <c r="BD42" s="27" t="str">
        <f t="shared" ca="1" si="16"/>
        <v/>
      </c>
      <c r="BE42" s="27" t="str">
        <f t="shared" ca="1" si="16"/>
        <v/>
      </c>
    </row>
    <row r="43" spans="1:57" ht="15.6">
      <c r="A43" s="33"/>
      <c r="B43" s="27"/>
      <c r="C43" s="27"/>
      <c r="D43" s="27"/>
      <c r="E43" s="27"/>
      <c r="F43" s="27"/>
      <c r="G43" s="27"/>
      <c r="H43" s="27"/>
      <c r="I43" s="27"/>
      <c r="J43" s="27"/>
      <c r="K43" s="27"/>
      <c r="L43" s="27"/>
      <c r="M43" s="27"/>
      <c r="N43" s="27"/>
    </row>
    <row r="44" spans="1:57" s="38" customFormat="1" ht="31.15" customHeight="1">
      <c r="A44" s="39" t="s">
        <v>116</v>
      </c>
      <c r="B44" s="34"/>
      <c r="C44" s="34"/>
      <c r="D44" s="34"/>
      <c r="E44" s="34"/>
      <c r="F44" s="34"/>
      <c r="G44" s="34"/>
      <c r="H44" s="34"/>
      <c r="I44" s="34"/>
      <c r="J44" s="34"/>
      <c r="K44" s="34"/>
      <c r="L44" s="34"/>
      <c r="M44" s="34"/>
      <c r="N44" s="34"/>
    </row>
    <row r="45" spans="1:57" ht="15.6">
      <c r="A45" s="40" t="s">
        <v>106</v>
      </c>
      <c r="B45" s="35">
        <f>B$33</f>
        <v>44179</v>
      </c>
      <c r="C45" s="35">
        <f t="shared" ref="C45:BE45" ca="1" si="17">C$33</f>
        <v>44186</v>
      </c>
      <c r="D45" s="35">
        <f t="shared" ca="1" si="17"/>
        <v>44193</v>
      </c>
      <c r="E45" s="35">
        <f t="shared" ca="1" si="17"/>
        <v>44200</v>
      </c>
      <c r="F45" s="35">
        <f t="shared" ca="1" si="17"/>
        <v>44207</v>
      </c>
      <c r="G45" s="35">
        <f t="shared" ca="1" si="17"/>
        <v>44214</v>
      </c>
      <c r="H45" s="35">
        <f t="shared" ca="1" si="17"/>
        <v>44221</v>
      </c>
      <c r="I45" s="35">
        <f t="shared" ca="1" si="17"/>
        <v>44228</v>
      </c>
      <c r="J45" s="35">
        <f t="shared" ca="1" si="17"/>
        <v>44235</v>
      </c>
      <c r="K45" s="35">
        <f t="shared" ca="1" si="17"/>
        <v>44242</v>
      </c>
      <c r="L45" s="35">
        <f t="shared" ca="1" si="17"/>
        <v>44249</v>
      </c>
      <c r="M45" s="35">
        <f t="shared" ca="1" si="17"/>
        <v>44256</v>
      </c>
      <c r="N45" s="35">
        <f t="shared" ca="1" si="17"/>
        <v>44263</v>
      </c>
      <c r="O45" s="35">
        <f t="shared" ca="1" si="17"/>
        <v>44270</v>
      </c>
      <c r="P45" s="35">
        <f t="shared" ca="1" si="17"/>
        <v>44277</v>
      </c>
      <c r="Q45" s="35">
        <f t="shared" ca="1" si="17"/>
        <v>44284</v>
      </c>
      <c r="R45" s="35">
        <f t="shared" ca="1" si="17"/>
        <v>44291</v>
      </c>
      <c r="S45" s="35">
        <f t="shared" ca="1" si="17"/>
        <v>44298</v>
      </c>
      <c r="T45" s="35">
        <f t="shared" ca="1" si="17"/>
        <v>44305</v>
      </c>
      <c r="U45" s="35">
        <f t="shared" ca="1" si="17"/>
        <v>44312</v>
      </c>
      <c r="V45" s="35">
        <f t="shared" ca="1" si="17"/>
        <v>44319</v>
      </c>
      <c r="W45" s="35">
        <f t="shared" ca="1" si="17"/>
        <v>44326</v>
      </c>
      <c r="X45" s="35">
        <f t="shared" ca="1" si="17"/>
        <v>44333</v>
      </c>
      <c r="Y45" s="35">
        <f t="shared" ca="1" si="17"/>
        <v>44340</v>
      </c>
      <c r="Z45" s="35">
        <f t="shared" ca="1" si="17"/>
        <v>44347</v>
      </c>
      <c r="AA45" s="35" t="str">
        <f t="shared" ca="1" si="17"/>
        <v/>
      </c>
      <c r="AB45" s="35" t="str">
        <f t="shared" ca="1" si="17"/>
        <v/>
      </c>
      <c r="AC45" s="35" t="str">
        <f t="shared" ca="1" si="17"/>
        <v/>
      </c>
      <c r="AD45" s="35" t="str">
        <f t="shared" ca="1" si="17"/>
        <v/>
      </c>
      <c r="AE45" s="35" t="str">
        <f t="shared" ca="1" si="17"/>
        <v/>
      </c>
      <c r="AF45" s="35" t="str">
        <f t="shared" ca="1" si="17"/>
        <v/>
      </c>
      <c r="AG45" s="35" t="str">
        <f t="shared" ca="1" si="17"/>
        <v/>
      </c>
      <c r="AH45" s="35" t="str">
        <f t="shared" ca="1" si="17"/>
        <v/>
      </c>
      <c r="AI45" s="35" t="str">
        <f t="shared" ca="1" si="17"/>
        <v/>
      </c>
      <c r="AJ45" s="35" t="str">
        <f t="shared" ca="1" si="17"/>
        <v/>
      </c>
      <c r="AK45" s="35" t="str">
        <f t="shared" ca="1" si="17"/>
        <v/>
      </c>
      <c r="AL45" s="35" t="str">
        <f t="shared" ca="1" si="17"/>
        <v/>
      </c>
      <c r="AM45" s="35" t="str">
        <f t="shared" ca="1" si="17"/>
        <v/>
      </c>
      <c r="AN45" s="35" t="str">
        <f t="shared" ca="1" si="17"/>
        <v/>
      </c>
      <c r="AO45" s="35" t="str">
        <f t="shared" ca="1" si="17"/>
        <v/>
      </c>
      <c r="AP45" s="35" t="str">
        <f t="shared" ca="1" si="17"/>
        <v/>
      </c>
      <c r="AQ45" s="35" t="str">
        <f t="shared" ca="1" si="17"/>
        <v/>
      </c>
      <c r="AR45" s="35" t="str">
        <f t="shared" ca="1" si="17"/>
        <v/>
      </c>
      <c r="AS45" s="35" t="str">
        <f t="shared" ca="1" si="17"/>
        <v/>
      </c>
      <c r="AT45" s="35" t="str">
        <f t="shared" ca="1" si="17"/>
        <v/>
      </c>
      <c r="AU45" s="35" t="str">
        <f t="shared" ca="1" si="17"/>
        <v/>
      </c>
      <c r="AV45" s="35" t="str">
        <f t="shared" ca="1" si="17"/>
        <v/>
      </c>
      <c r="AW45" s="35" t="str">
        <f t="shared" ca="1" si="17"/>
        <v/>
      </c>
      <c r="AX45" s="35" t="str">
        <f t="shared" ca="1" si="17"/>
        <v/>
      </c>
      <c r="AY45" s="35" t="str">
        <f t="shared" ca="1" si="17"/>
        <v/>
      </c>
      <c r="AZ45" s="35" t="str">
        <f t="shared" ca="1" si="17"/>
        <v/>
      </c>
      <c r="BA45" s="35" t="str">
        <f t="shared" ca="1" si="17"/>
        <v/>
      </c>
      <c r="BB45" s="35" t="str">
        <f t="shared" ca="1" si="17"/>
        <v/>
      </c>
      <c r="BC45" s="35" t="str">
        <f t="shared" ca="1" si="17"/>
        <v/>
      </c>
      <c r="BD45" s="35" t="str">
        <f t="shared" ca="1" si="17"/>
        <v/>
      </c>
      <c r="BE45" s="35" t="str">
        <f t="shared" ca="1" si="17"/>
        <v/>
      </c>
    </row>
    <row r="46" spans="1:57" ht="15.6">
      <c r="A46" s="41" t="s">
        <v>117</v>
      </c>
      <c r="B46" s="27">
        <f>IF(B$34="","",IF($K$1="CURRENT RESIDENTS ONLY",COUNTIFS(RESIDENTS!$L:$L,"Medical Contraindication",RESIDENTS!$M:$M,"&lt;="&amp;B$34,RESIDENTS!$G:$G,"")+COUNTIFS(RESIDENTS!$U:$U,"Medical Contraindication",RESIDENTS!$V:$V,"&lt;="&amp;B$34,RESIDENTS!$G:$G,""),COUNTIFS(RESIDENTS!$L:$L,"Medical Contraindication",RESIDENTS!$M:$M,"&lt;="&amp;B$34)+COUNTIFS(RESIDENTS!$U:$U,"Medical Contraindication",RESIDENTS!$V:$V,"&lt;="&amp;B$34)))</f>
        <v>0</v>
      </c>
      <c r="C46" s="27">
        <f ca="1">IF(C$34="","",IF($K$1="CURRENT RESIDENTS ONLY",COUNTIFS(RESIDENTS!$L:$L,"Medical Contraindication",RESIDENTS!$M:$M,"&lt;="&amp;C$34,RESIDENTS!$G:$G,"")+COUNTIFS(RESIDENTS!$U:$U,"Medical Contraindication",RESIDENTS!$V:$V,"&lt;="&amp;C$34,RESIDENTS!$G:$G,""),COUNTIFS(RESIDENTS!$L:$L,"Medical Contraindication",RESIDENTS!$M:$M,"&lt;="&amp;C$34)+COUNTIFS(RESIDENTS!$U:$U,"Medical Contraindication",RESIDENTS!$V:$V,"&lt;="&amp;C$34)))</f>
        <v>0</v>
      </c>
      <c r="D46" s="27">
        <f ca="1">IF(D$34="","",IF($K$1="CURRENT RESIDENTS ONLY",COUNTIFS(RESIDENTS!$L:$L,"Medical Contraindication",RESIDENTS!$M:$M,"&lt;="&amp;D$34,RESIDENTS!$G:$G,"")+COUNTIFS(RESIDENTS!$U:$U,"Medical Contraindication",RESIDENTS!$V:$V,"&lt;="&amp;D$34,RESIDENTS!$G:$G,""),COUNTIFS(RESIDENTS!$L:$L,"Medical Contraindication",RESIDENTS!$M:$M,"&lt;="&amp;D$34)+COUNTIFS(RESIDENTS!$U:$U,"Medical Contraindication",RESIDENTS!$V:$V,"&lt;="&amp;D$34)))</f>
        <v>0</v>
      </c>
      <c r="E46" s="27">
        <f ca="1">IF(E$34="","",IF($K$1="CURRENT RESIDENTS ONLY",COUNTIFS(RESIDENTS!$L:$L,"Medical Contraindication",RESIDENTS!$M:$M,"&lt;="&amp;E$34,RESIDENTS!$G:$G,"")+COUNTIFS(RESIDENTS!$U:$U,"Medical Contraindication",RESIDENTS!$V:$V,"&lt;="&amp;E$34,RESIDENTS!$G:$G,""),COUNTIFS(RESIDENTS!$L:$L,"Medical Contraindication",RESIDENTS!$M:$M,"&lt;="&amp;E$34)+COUNTIFS(RESIDENTS!$U:$U,"Medical Contraindication",RESIDENTS!$V:$V,"&lt;="&amp;E$34)))</f>
        <v>0</v>
      </c>
      <c r="F46" s="27">
        <f ca="1">IF(F$34="","",IF($K$1="CURRENT RESIDENTS ONLY",COUNTIFS(RESIDENTS!$L:$L,"Medical Contraindication",RESIDENTS!$M:$M,"&lt;="&amp;F$34,RESIDENTS!$G:$G,"")+COUNTIFS(RESIDENTS!$U:$U,"Medical Contraindication",RESIDENTS!$V:$V,"&lt;="&amp;F$34,RESIDENTS!$G:$G,""),COUNTIFS(RESIDENTS!$L:$L,"Medical Contraindication",RESIDENTS!$M:$M,"&lt;="&amp;F$34)+COUNTIFS(RESIDENTS!$U:$U,"Medical Contraindication",RESIDENTS!$V:$V,"&lt;="&amp;F$34)))</f>
        <v>0</v>
      </c>
      <c r="G46" s="27">
        <f ca="1">IF(G$34="","",IF($K$1="CURRENT RESIDENTS ONLY",COUNTIFS(RESIDENTS!$L:$L,"Medical Contraindication",RESIDENTS!$M:$M,"&lt;="&amp;G$34,RESIDENTS!$G:$G,"")+COUNTIFS(RESIDENTS!$U:$U,"Medical Contraindication",RESIDENTS!$V:$V,"&lt;="&amp;G$34,RESIDENTS!$G:$G,""),COUNTIFS(RESIDENTS!$L:$L,"Medical Contraindication",RESIDENTS!$M:$M,"&lt;="&amp;G$34)+COUNTIFS(RESIDENTS!$U:$U,"Medical Contraindication",RESIDENTS!$V:$V,"&lt;="&amp;G$34)))</f>
        <v>0</v>
      </c>
      <c r="H46" s="27">
        <f ca="1">IF(H$34="","",IF($K$1="CURRENT RESIDENTS ONLY",COUNTIFS(RESIDENTS!$L:$L,"Medical Contraindication",RESIDENTS!$M:$M,"&lt;="&amp;H$34,RESIDENTS!$G:$G,"")+COUNTIFS(RESIDENTS!$U:$U,"Medical Contraindication",RESIDENTS!$V:$V,"&lt;="&amp;H$34,RESIDENTS!$G:$G,""),COUNTIFS(RESIDENTS!$L:$L,"Medical Contraindication",RESIDENTS!$M:$M,"&lt;="&amp;H$34)+COUNTIFS(RESIDENTS!$U:$U,"Medical Contraindication",RESIDENTS!$V:$V,"&lt;="&amp;H$34)))</f>
        <v>0</v>
      </c>
      <c r="I46" s="27">
        <f ca="1">IF(I$34="","",IF($K$1="CURRENT RESIDENTS ONLY",COUNTIFS(RESIDENTS!$L:$L,"Medical Contraindication",RESIDENTS!$M:$M,"&lt;="&amp;I$34,RESIDENTS!$G:$G,"")+COUNTIFS(RESIDENTS!$U:$U,"Medical Contraindication",RESIDENTS!$V:$V,"&lt;="&amp;I$34,RESIDENTS!$G:$G,""),COUNTIFS(RESIDENTS!$L:$L,"Medical Contraindication",RESIDENTS!$M:$M,"&lt;="&amp;I$34)+COUNTIFS(RESIDENTS!$U:$U,"Medical Contraindication",RESIDENTS!$V:$V,"&lt;="&amp;I$34)))</f>
        <v>0</v>
      </c>
      <c r="J46" s="27">
        <f ca="1">IF(J$34="","",IF($K$1="CURRENT RESIDENTS ONLY",COUNTIFS(RESIDENTS!$L:$L,"Medical Contraindication",RESIDENTS!$M:$M,"&lt;="&amp;J$34,RESIDENTS!$G:$G,"")+COUNTIFS(RESIDENTS!$U:$U,"Medical Contraindication",RESIDENTS!$V:$V,"&lt;="&amp;J$34,RESIDENTS!$G:$G,""),COUNTIFS(RESIDENTS!$L:$L,"Medical Contraindication",RESIDENTS!$M:$M,"&lt;="&amp;J$34)+COUNTIFS(RESIDENTS!$U:$U,"Medical Contraindication",RESIDENTS!$V:$V,"&lt;="&amp;J$34)))</f>
        <v>0</v>
      </c>
      <c r="K46" s="27">
        <f ca="1">IF(K$34="","",IF($K$1="CURRENT RESIDENTS ONLY",COUNTIFS(RESIDENTS!$L:$L,"Medical Contraindication",RESIDENTS!$M:$M,"&lt;="&amp;K$34,RESIDENTS!$G:$G,"")+COUNTIFS(RESIDENTS!$U:$U,"Medical Contraindication",RESIDENTS!$V:$V,"&lt;="&amp;K$34,RESIDENTS!$G:$G,""),COUNTIFS(RESIDENTS!$L:$L,"Medical Contraindication",RESIDENTS!$M:$M,"&lt;="&amp;K$34)+COUNTIFS(RESIDENTS!$U:$U,"Medical Contraindication",RESIDENTS!$V:$V,"&lt;="&amp;K$34)))</f>
        <v>0</v>
      </c>
      <c r="L46" s="27">
        <f ca="1">IF(L$34="","",IF($K$1="CURRENT RESIDENTS ONLY",COUNTIFS(RESIDENTS!$L:$L,"Medical Contraindication",RESIDENTS!$M:$M,"&lt;="&amp;L$34,RESIDENTS!$G:$G,"")+COUNTIFS(RESIDENTS!$U:$U,"Medical Contraindication",RESIDENTS!$V:$V,"&lt;="&amp;L$34,RESIDENTS!$G:$G,""),COUNTIFS(RESIDENTS!$L:$L,"Medical Contraindication",RESIDENTS!$M:$M,"&lt;="&amp;L$34)+COUNTIFS(RESIDENTS!$U:$U,"Medical Contraindication",RESIDENTS!$V:$V,"&lt;="&amp;L$34)))</f>
        <v>0</v>
      </c>
      <c r="M46" s="27">
        <f ca="1">IF(M$34="","",IF($K$1="CURRENT RESIDENTS ONLY",COUNTIFS(RESIDENTS!$L:$L,"Medical Contraindication",RESIDENTS!$M:$M,"&lt;="&amp;M$34,RESIDENTS!$G:$G,"")+COUNTIFS(RESIDENTS!$U:$U,"Medical Contraindication",RESIDENTS!$V:$V,"&lt;="&amp;M$34,RESIDENTS!$G:$G,""),COUNTIFS(RESIDENTS!$L:$L,"Medical Contraindication",RESIDENTS!$M:$M,"&lt;="&amp;M$34)+COUNTIFS(RESIDENTS!$U:$U,"Medical Contraindication",RESIDENTS!$V:$V,"&lt;="&amp;M$34)))</f>
        <v>0</v>
      </c>
      <c r="N46" s="27">
        <f ca="1">IF(N$34="","",IF($K$1="CURRENT RESIDENTS ONLY",COUNTIFS(RESIDENTS!$L:$L,"Medical Contraindication",RESIDENTS!$M:$M,"&lt;="&amp;N$34,RESIDENTS!$G:$G,"")+COUNTIFS(RESIDENTS!$U:$U,"Medical Contraindication",RESIDENTS!$V:$V,"&lt;="&amp;N$34,RESIDENTS!$G:$G,""),COUNTIFS(RESIDENTS!$L:$L,"Medical Contraindication",RESIDENTS!$M:$M,"&lt;="&amp;N$34)+COUNTIFS(RESIDENTS!$U:$U,"Medical Contraindication",RESIDENTS!$V:$V,"&lt;="&amp;N$34)))</f>
        <v>0</v>
      </c>
      <c r="O46" s="27">
        <f ca="1">IF(O$34="","",IF($K$1="CURRENT RESIDENTS ONLY",COUNTIFS(RESIDENTS!$L:$L,"Medical Contraindication",RESIDENTS!$M:$M,"&lt;="&amp;O$34,RESIDENTS!$G:$G,"")+COUNTIFS(RESIDENTS!$U:$U,"Medical Contraindication",RESIDENTS!$V:$V,"&lt;="&amp;O$34,RESIDENTS!$G:$G,""),COUNTIFS(RESIDENTS!$L:$L,"Medical Contraindication",RESIDENTS!$M:$M,"&lt;="&amp;O$34)+COUNTIFS(RESIDENTS!$U:$U,"Medical Contraindication",RESIDENTS!$V:$V,"&lt;="&amp;O$34)))</f>
        <v>0</v>
      </c>
      <c r="P46" s="27">
        <f ca="1">IF(P$34="","",IF($K$1="CURRENT RESIDENTS ONLY",COUNTIFS(RESIDENTS!$L:$L,"Medical Contraindication",RESIDENTS!$M:$M,"&lt;="&amp;P$34,RESIDENTS!$G:$G,"")+COUNTIFS(RESIDENTS!$U:$U,"Medical Contraindication",RESIDENTS!$V:$V,"&lt;="&amp;P$34,RESIDENTS!$G:$G,""),COUNTIFS(RESIDENTS!$L:$L,"Medical Contraindication",RESIDENTS!$M:$M,"&lt;="&amp;P$34)+COUNTIFS(RESIDENTS!$U:$U,"Medical Contraindication",RESIDENTS!$V:$V,"&lt;="&amp;P$34)))</f>
        <v>0</v>
      </c>
      <c r="Q46" s="27">
        <f ca="1">IF(Q$34="","",IF($K$1="CURRENT RESIDENTS ONLY",COUNTIFS(RESIDENTS!$L:$L,"Medical Contraindication",RESIDENTS!$M:$M,"&lt;="&amp;Q$34,RESIDENTS!$G:$G,"")+COUNTIFS(RESIDENTS!$U:$U,"Medical Contraindication",RESIDENTS!$V:$V,"&lt;="&amp;Q$34,RESIDENTS!$G:$G,""),COUNTIFS(RESIDENTS!$L:$L,"Medical Contraindication",RESIDENTS!$M:$M,"&lt;="&amp;Q$34)+COUNTIFS(RESIDENTS!$U:$U,"Medical Contraindication",RESIDENTS!$V:$V,"&lt;="&amp;Q$34)))</f>
        <v>0</v>
      </c>
      <c r="R46" s="27">
        <f ca="1">IF(R$34="","",IF($K$1="CURRENT RESIDENTS ONLY",COUNTIFS(RESIDENTS!$L:$L,"Medical Contraindication",RESIDENTS!$M:$M,"&lt;="&amp;R$34,RESIDENTS!$G:$G,"")+COUNTIFS(RESIDENTS!$U:$U,"Medical Contraindication",RESIDENTS!$V:$V,"&lt;="&amp;R$34,RESIDENTS!$G:$G,""),COUNTIFS(RESIDENTS!$L:$L,"Medical Contraindication",RESIDENTS!$M:$M,"&lt;="&amp;R$34)+COUNTIFS(RESIDENTS!$U:$U,"Medical Contraindication",RESIDENTS!$V:$V,"&lt;="&amp;R$34)))</f>
        <v>0</v>
      </c>
      <c r="S46" s="27">
        <f ca="1">IF(S$34="","",IF($K$1="CURRENT RESIDENTS ONLY",COUNTIFS(RESIDENTS!$L:$L,"Medical Contraindication",RESIDENTS!$M:$M,"&lt;="&amp;S$34,RESIDENTS!$G:$G,"")+COUNTIFS(RESIDENTS!$U:$U,"Medical Contraindication",RESIDENTS!$V:$V,"&lt;="&amp;S$34,RESIDENTS!$G:$G,""),COUNTIFS(RESIDENTS!$L:$L,"Medical Contraindication",RESIDENTS!$M:$M,"&lt;="&amp;S$34)+COUNTIFS(RESIDENTS!$U:$U,"Medical Contraindication",RESIDENTS!$V:$V,"&lt;="&amp;S$34)))</f>
        <v>0</v>
      </c>
      <c r="T46" s="27">
        <f ca="1">IF(T$34="","",IF($K$1="CURRENT RESIDENTS ONLY",COUNTIFS(RESIDENTS!$L:$L,"Medical Contraindication",RESIDENTS!$M:$M,"&lt;="&amp;T$34,RESIDENTS!$G:$G,"")+COUNTIFS(RESIDENTS!$U:$U,"Medical Contraindication",RESIDENTS!$V:$V,"&lt;="&amp;T$34,RESIDENTS!$G:$G,""),COUNTIFS(RESIDENTS!$L:$L,"Medical Contraindication",RESIDENTS!$M:$M,"&lt;="&amp;T$34)+COUNTIFS(RESIDENTS!$U:$U,"Medical Contraindication",RESIDENTS!$V:$V,"&lt;="&amp;T$34)))</f>
        <v>0</v>
      </c>
      <c r="U46" s="27">
        <f ca="1">IF(U$34="","",IF($K$1="CURRENT RESIDENTS ONLY",COUNTIFS(RESIDENTS!$L:$L,"Medical Contraindication",RESIDENTS!$M:$M,"&lt;="&amp;U$34,RESIDENTS!$G:$G,"")+COUNTIFS(RESIDENTS!$U:$U,"Medical Contraindication",RESIDENTS!$V:$V,"&lt;="&amp;U$34,RESIDENTS!$G:$G,""),COUNTIFS(RESIDENTS!$L:$L,"Medical Contraindication",RESIDENTS!$M:$M,"&lt;="&amp;U$34)+COUNTIFS(RESIDENTS!$U:$U,"Medical Contraindication",RESIDENTS!$V:$V,"&lt;="&amp;U$34)))</f>
        <v>0</v>
      </c>
      <c r="V46" s="27">
        <f ca="1">IF(V$34="","",IF($K$1="CURRENT RESIDENTS ONLY",COUNTIFS(RESIDENTS!$L:$L,"Medical Contraindication",RESIDENTS!$M:$M,"&lt;="&amp;V$34,RESIDENTS!$G:$G,"")+COUNTIFS(RESIDENTS!$U:$U,"Medical Contraindication",RESIDENTS!$V:$V,"&lt;="&amp;V$34,RESIDENTS!$G:$G,""),COUNTIFS(RESIDENTS!$L:$L,"Medical Contraindication",RESIDENTS!$M:$M,"&lt;="&amp;V$34)+COUNTIFS(RESIDENTS!$U:$U,"Medical Contraindication",RESIDENTS!$V:$V,"&lt;="&amp;V$34)))</f>
        <v>0</v>
      </c>
      <c r="W46" s="27">
        <f ca="1">IF(W$34="","",IF($K$1="CURRENT RESIDENTS ONLY",COUNTIFS(RESIDENTS!$L:$L,"Medical Contraindication",RESIDENTS!$M:$M,"&lt;="&amp;W$34,RESIDENTS!$G:$G,"")+COUNTIFS(RESIDENTS!$U:$U,"Medical Contraindication",RESIDENTS!$V:$V,"&lt;="&amp;W$34,RESIDENTS!$G:$G,""),COUNTIFS(RESIDENTS!$L:$L,"Medical Contraindication",RESIDENTS!$M:$M,"&lt;="&amp;W$34)+COUNTIFS(RESIDENTS!$U:$U,"Medical Contraindication",RESIDENTS!$V:$V,"&lt;="&amp;W$34)))</f>
        <v>0</v>
      </c>
      <c r="X46" s="27">
        <f ca="1">IF(X$34="","",IF($K$1="CURRENT RESIDENTS ONLY",COUNTIFS(RESIDENTS!$L:$L,"Medical Contraindication",RESIDENTS!$M:$M,"&lt;="&amp;X$34,RESIDENTS!$G:$G,"")+COUNTIFS(RESIDENTS!$U:$U,"Medical Contraindication",RESIDENTS!$V:$V,"&lt;="&amp;X$34,RESIDENTS!$G:$G,""),COUNTIFS(RESIDENTS!$L:$L,"Medical Contraindication",RESIDENTS!$M:$M,"&lt;="&amp;X$34)+COUNTIFS(RESIDENTS!$U:$U,"Medical Contraindication",RESIDENTS!$V:$V,"&lt;="&amp;X$34)))</f>
        <v>0</v>
      </c>
      <c r="Y46" s="27">
        <f ca="1">IF(Y$34="","",IF($K$1="CURRENT RESIDENTS ONLY",COUNTIFS(RESIDENTS!$L:$L,"Medical Contraindication",RESIDENTS!$M:$M,"&lt;="&amp;Y$34,RESIDENTS!$G:$G,"")+COUNTIFS(RESIDENTS!$U:$U,"Medical Contraindication",RESIDENTS!$V:$V,"&lt;="&amp;Y$34,RESIDENTS!$G:$G,""),COUNTIFS(RESIDENTS!$L:$L,"Medical Contraindication",RESIDENTS!$M:$M,"&lt;="&amp;Y$34)+COUNTIFS(RESIDENTS!$U:$U,"Medical Contraindication",RESIDENTS!$V:$V,"&lt;="&amp;Y$34)))</f>
        <v>0</v>
      </c>
      <c r="Z46" s="27">
        <f ca="1">IF(Z$34="","",IF($K$1="CURRENT RESIDENTS ONLY",COUNTIFS(RESIDENTS!$L:$L,"Medical Contraindication",RESIDENTS!$M:$M,"&lt;="&amp;Z$34,RESIDENTS!$G:$G,"")+COUNTIFS(RESIDENTS!$U:$U,"Medical Contraindication",RESIDENTS!$V:$V,"&lt;="&amp;Z$34,RESIDENTS!$G:$G,""),COUNTIFS(RESIDENTS!$L:$L,"Medical Contraindication",RESIDENTS!$M:$M,"&lt;="&amp;Z$34)+COUNTIFS(RESIDENTS!$U:$U,"Medical Contraindication",RESIDENTS!$V:$V,"&lt;="&amp;Z$34)))</f>
        <v>0</v>
      </c>
      <c r="AA46" s="27" t="str">
        <f ca="1">IF(AA$34="","",IF($K$1="CURRENT RESIDENTS ONLY",COUNTIFS(RESIDENTS!$L:$L,"Medical Contraindication",RESIDENTS!$M:$M,"&lt;="&amp;AA$34,RESIDENTS!$G:$G,"")+COUNTIFS(RESIDENTS!$U:$U,"Medical Contraindication",RESIDENTS!$V:$V,"&lt;="&amp;AA$34,RESIDENTS!$G:$G,""),COUNTIFS(RESIDENTS!$L:$L,"Medical Contraindication",RESIDENTS!$M:$M,"&lt;="&amp;AA$34)+COUNTIFS(RESIDENTS!$U:$U,"Medical Contraindication",RESIDENTS!$V:$V,"&lt;="&amp;AA$34)))</f>
        <v/>
      </c>
      <c r="AB46" s="27" t="str">
        <f ca="1">IF(AB$34="","",IF($K$1="CURRENT RESIDENTS ONLY",COUNTIFS(RESIDENTS!$L:$L,"Medical Contraindication",RESIDENTS!$M:$M,"&lt;="&amp;AB$34,RESIDENTS!$G:$G,"")+COUNTIFS(RESIDENTS!$U:$U,"Medical Contraindication",RESIDENTS!$V:$V,"&lt;="&amp;AB$34,RESIDENTS!$G:$G,""),COUNTIFS(RESIDENTS!$L:$L,"Medical Contraindication",RESIDENTS!$M:$M,"&lt;="&amp;AB$34)+COUNTIFS(RESIDENTS!$U:$U,"Medical Contraindication",RESIDENTS!$V:$V,"&lt;="&amp;AB$34)))</f>
        <v/>
      </c>
      <c r="AC46" s="27" t="str">
        <f ca="1">IF(AC$34="","",IF($K$1="CURRENT RESIDENTS ONLY",COUNTIFS(RESIDENTS!$L:$L,"Medical Contraindication",RESIDENTS!$M:$M,"&lt;="&amp;AC$34,RESIDENTS!$G:$G,"")+COUNTIFS(RESIDENTS!$U:$U,"Medical Contraindication",RESIDENTS!$V:$V,"&lt;="&amp;AC$34,RESIDENTS!$G:$G,""),COUNTIFS(RESIDENTS!$L:$L,"Medical Contraindication",RESIDENTS!$M:$M,"&lt;="&amp;AC$34)+COUNTIFS(RESIDENTS!$U:$U,"Medical Contraindication",RESIDENTS!$V:$V,"&lt;="&amp;AC$34)))</f>
        <v/>
      </c>
      <c r="AD46" s="27" t="str">
        <f ca="1">IF(AD$34="","",IF($K$1="CURRENT RESIDENTS ONLY",COUNTIFS(RESIDENTS!$L:$L,"Medical Contraindication",RESIDENTS!$M:$M,"&lt;="&amp;AD$34,RESIDENTS!$G:$G,"")+COUNTIFS(RESIDENTS!$U:$U,"Medical Contraindication",RESIDENTS!$V:$V,"&lt;="&amp;AD$34,RESIDENTS!$G:$G,""),COUNTIFS(RESIDENTS!$L:$L,"Medical Contraindication",RESIDENTS!$M:$M,"&lt;="&amp;AD$34)+COUNTIFS(RESIDENTS!$U:$U,"Medical Contraindication",RESIDENTS!$V:$V,"&lt;="&amp;AD$34)))</f>
        <v/>
      </c>
      <c r="AE46" s="27" t="str">
        <f ca="1">IF(AE$34="","",IF($K$1="CURRENT RESIDENTS ONLY",COUNTIFS(RESIDENTS!$L:$L,"Medical Contraindication",RESIDENTS!$M:$M,"&lt;="&amp;AE$34,RESIDENTS!$G:$G,"")+COUNTIFS(RESIDENTS!$U:$U,"Medical Contraindication",RESIDENTS!$V:$V,"&lt;="&amp;AE$34,RESIDENTS!$G:$G,""),COUNTIFS(RESIDENTS!$L:$L,"Medical Contraindication",RESIDENTS!$M:$M,"&lt;="&amp;AE$34)+COUNTIFS(RESIDENTS!$U:$U,"Medical Contraindication",RESIDENTS!$V:$V,"&lt;="&amp;AE$34)))</f>
        <v/>
      </c>
      <c r="AF46" s="27" t="str">
        <f ca="1">IF(AF$34="","",IF($K$1="CURRENT RESIDENTS ONLY",COUNTIFS(RESIDENTS!$L:$L,"Medical Contraindication",RESIDENTS!$M:$M,"&lt;="&amp;AF$34,RESIDENTS!$G:$G,"")+COUNTIFS(RESIDENTS!$U:$U,"Medical Contraindication",RESIDENTS!$V:$V,"&lt;="&amp;AF$34,RESIDENTS!$G:$G,""),COUNTIFS(RESIDENTS!$L:$L,"Medical Contraindication",RESIDENTS!$M:$M,"&lt;="&amp;AF$34)+COUNTIFS(RESIDENTS!$U:$U,"Medical Contraindication",RESIDENTS!$V:$V,"&lt;="&amp;AF$34)))</f>
        <v/>
      </c>
      <c r="AG46" s="27" t="str">
        <f ca="1">IF(AG$34="","",IF($K$1="CURRENT RESIDENTS ONLY",COUNTIFS(RESIDENTS!$L:$L,"Medical Contraindication",RESIDENTS!$M:$M,"&lt;="&amp;AG$34,RESIDENTS!$G:$G,"")+COUNTIFS(RESIDENTS!$U:$U,"Medical Contraindication",RESIDENTS!$V:$V,"&lt;="&amp;AG$34,RESIDENTS!$G:$G,""),COUNTIFS(RESIDENTS!$L:$L,"Medical Contraindication",RESIDENTS!$M:$M,"&lt;="&amp;AG$34)+COUNTIFS(RESIDENTS!$U:$U,"Medical Contraindication",RESIDENTS!$V:$V,"&lt;="&amp;AG$34)))</f>
        <v/>
      </c>
      <c r="AH46" s="27" t="str">
        <f ca="1">IF(AH$34="","",IF($K$1="CURRENT RESIDENTS ONLY",COUNTIFS(RESIDENTS!$L:$L,"Medical Contraindication",RESIDENTS!$M:$M,"&lt;="&amp;AH$34,RESIDENTS!$G:$G,"")+COUNTIFS(RESIDENTS!$U:$U,"Medical Contraindication",RESIDENTS!$V:$V,"&lt;="&amp;AH$34,RESIDENTS!$G:$G,""),COUNTIFS(RESIDENTS!$L:$L,"Medical Contraindication",RESIDENTS!$M:$M,"&lt;="&amp;AH$34)+COUNTIFS(RESIDENTS!$U:$U,"Medical Contraindication",RESIDENTS!$V:$V,"&lt;="&amp;AH$34)))</f>
        <v/>
      </c>
      <c r="AI46" s="27" t="str">
        <f ca="1">IF(AI$34="","",IF($K$1="CURRENT RESIDENTS ONLY",COUNTIFS(RESIDENTS!$L:$L,"Medical Contraindication",RESIDENTS!$M:$M,"&lt;="&amp;AI$34,RESIDENTS!$G:$G,"")+COUNTIFS(RESIDENTS!$U:$U,"Medical Contraindication",RESIDENTS!$V:$V,"&lt;="&amp;AI$34,RESIDENTS!$G:$G,""),COUNTIFS(RESIDENTS!$L:$L,"Medical Contraindication",RESIDENTS!$M:$M,"&lt;="&amp;AI$34)+COUNTIFS(RESIDENTS!$U:$U,"Medical Contraindication",RESIDENTS!$V:$V,"&lt;="&amp;AI$34)))</f>
        <v/>
      </c>
      <c r="AJ46" s="27" t="str">
        <f ca="1">IF(AJ$34="","",IF($K$1="CURRENT RESIDENTS ONLY",COUNTIFS(RESIDENTS!$L:$L,"Medical Contraindication",RESIDENTS!$M:$M,"&lt;="&amp;AJ$34,RESIDENTS!$G:$G,"")+COUNTIFS(RESIDENTS!$U:$U,"Medical Contraindication",RESIDENTS!$V:$V,"&lt;="&amp;AJ$34,RESIDENTS!$G:$G,""),COUNTIFS(RESIDENTS!$L:$L,"Medical Contraindication",RESIDENTS!$M:$M,"&lt;="&amp;AJ$34)+COUNTIFS(RESIDENTS!$U:$U,"Medical Contraindication",RESIDENTS!$V:$V,"&lt;="&amp;AJ$34)))</f>
        <v/>
      </c>
      <c r="AK46" s="27" t="str">
        <f ca="1">IF(AK$34="","",IF($K$1="CURRENT RESIDENTS ONLY",COUNTIFS(RESIDENTS!$L:$L,"Medical Contraindication",RESIDENTS!$M:$M,"&lt;="&amp;AK$34,RESIDENTS!$G:$G,"")+COUNTIFS(RESIDENTS!$U:$U,"Medical Contraindication",RESIDENTS!$V:$V,"&lt;="&amp;AK$34,RESIDENTS!$G:$G,""),COUNTIFS(RESIDENTS!$L:$L,"Medical Contraindication",RESIDENTS!$M:$M,"&lt;="&amp;AK$34)+COUNTIFS(RESIDENTS!$U:$U,"Medical Contraindication",RESIDENTS!$V:$V,"&lt;="&amp;AK$34)))</f>
        <v/>
      </c>
      <c r="AL46" s="27" t="str">
        <f ca="1">IF(AL$34="","",IF($K$1="CURRENT RESIDENTS ONLY",COUNTIFS(RESIDENTS!$L:$L,"Medical Contraindication",RESIDENTS!$M:$M,"&lt;="&amp;AL$34,RESIDENTS!$G:$G,"")+COUNTIFS(RESIDENTS!$U:$U,"Medical Contraindication",RESIDENTS!$V:$V,"&lt;="&amp;AL$34,RESIDENTS!$G:$G,""),COUNTIFS(RESIDENTS!$L:$L,"Medical Contraindication",RESIDENTS!$M:$M,"&lt;="&amp;AL$34)+COUNTIFS(RESIDENTS!$U:$U,"Medical Contraindication",RESIDENTS!$V:$V,"&lt;="&amp;AL$34)))</f>
        <v/>
      </c>
      <c r="AM46" s="27" t="str">
        <f ca="1">IF(AM$34="","",IF($K$1="CURRENT RESIDENTS ONLY",COUNTIFS(RESIDENTS!$L:$L,"Medical Contraindication",RESIDENTS!$M:$M,"&lt;="&amp;AM$34,RESIDENTS!$G:$G,"")+COUNTIFS(RESIDENTS!$U:$U,"Medical Contraindication",RESIDENTS!$V:$V,"&lt;="&amp;AM$34,RESIDENTS!$G:$G,""),COUNTIFS(RESIDENTS!$L:$L,"Medical Contraindication",RESIDENTS!$M:$M,"&lt;="&amp;AM$34)+COUNTIFS(RESIDENTS!$U:$U,"Medical Contraindication",RESIDENTS!$V:$V,"&lt;="&amp;AM$34)))</f>
        <v/>
      </c>
      <c r="AN46" s="27" t="str">
        <f ca="1">IF(AN$34="","",IF($K$1="CURRENT RESIDENTS ONLY",COUNTIFS(RESIDENTS!$L:$L,"Medical Contraindication",RESIDENTS!$M:$M,"&lt;="&amp;AN$34,RESIDENTS!$G:$G,"")+COUNTIFS(RESIDENTS!$U:$U,"Medical Contraindication",RESIDENTS!$V:$V,"&lt;="&amp;AN$34,RESIDENTS!$G:$G,""),COUNTIFS(RESIDENTS!$L:$L,"Medical Contraindication",RESIDENTS!$M:$M,"&lt;="&amp;AN$34)+COUNTIFS(RESIDENTS!$U:$U,"Medical Contraindication",RESIDENTS!$V:$V,"&lt;="&amp;AN$34)))</f>
        <v/>
      </c>
      <c r="AO46" s="27" t="str">
        <f ca="1">IF(AO$34="","",IF($K$1="CURRENT RESIDENTS ONLY",COUNTIFS(RESIDENTS!$L:$L,"Medical Contraindication",RESIDENTS!$M:$M,"&lt;="&amp;AO$34,RESIDENTS!$G:$G,"")+COUNTIFS(RESIDENTS!$U:$U,"Medical Contraindication",RESIDENTS!$V:$V,"&lt;="&amp;AO$34,RESIDENTS!$G:$G,""),COUNTIFS(RESIDENTS!$L:$L,"Medical Contraindication",RESIDENTS!$M:$M,"&lt;="&amp;AO$34)+COUNTIFS(RESIDENTS!$U:$U,"Medical Contraindication",RESIDENTS!$V:$V,"&lt;="&amp;AO$34)))</f>
        <v/>
      </c>
      <c r="AP46" s="27" t="str">
        <f ca="1">IF(AP$34="","",IF($K$1="CURRENT RESIDENTS ONLY",COUNTIFS(RESIDENTS!$L:$L,"Medical Contraindication",RESIDENTS!$M:$M,"&lt;="&amp;AP$34,RESIDENTS!$G:$G,"")+COUNTIFS(RESIDENTS!$U:$U,"Medical Contraindication",RESIDENTS!$V:$V,"&lt;="&amp;AP$34,RESIDENTS!$G:$G,""),COUNTIFS(RESIDENTS!$L:$L,"Medical Contraindication",RESIDENTS!$M:$M,"&lt;="&amp;AP$34)+COUNTIFS(RESIDENTS!$U:$U,"Medical Contraindication",RESIDENTS!$V:$V,"&lt;="&amp;AP$34)))</f>
        <v/>
      </c>
      <c r="AQ46" s="27" t="str">
        <f ca="1">IF(AQ$34="","",IF($K$1="CURRENT RESIDENTS ONLY",COUNTIFS(RESIDENTS!$L:$L,"Medical Contraindication",RESIDENTS!$M:$M,"&lt;="&amp;AQ$34,RESIDENTS!$G:$G,"")+COUNTIFS(RESIDENTS!$U:$U,"Medical Contraindication",RESIDENTS!$V:$V,"&lt;="&amp;AQ$34,RESIDENTS!$G:$G,""),COUNTIFS(RESIDENTS!$L:$L,"Medical Contraindication",RESIDENTS!$M:$M,"&lt;="&amp;AQ$34)+COUNTIFS(RESIDENTS!$U:$U,"Medical Contraindication",RESIDENTS!$V:$V,"&lt;="&amp;AQ$34)))</f>
        <v/>
      </c>
      <c r="AR46" s="27" t="str">
        <f ca="1">IF(AR$34="","",IF($K$1="CURRENT RESIDENTS ONLY",COUNTIFS(RESIDENTS!$L:$L,"Medical Contraindication",RESIDENTS!$M:$M,"&lt;="&amp;AR$34,RESIDENTS!$G:$G,"")+COUNTIFS(RESIDENTS!$U:$U,"Medical Contraindication",RESIDENTS!$V:$V,"&lt;="&amp;AR$34,RESIDENTS!$G:$G,""),COUNTIFS(RESIDENTS!$L:$L,"Medical Contraindication",RESIDENTS!$M:$M,"&lt;="&amp;AR$34)+COUNTIFS(RESIDENTS!$U:$U,"Medical Contraindication",RESIDENTS!$V:$V,"&lt;="&amp;AR$34)))</f>
        <v/>
      </c>
      <c r="AS46" s="27" t="str">
        <f ca="1">IF(AS$34="","",IF($K$1="CURRENT RESIDENTS ONLY",COUNTIFS(RESIDENTS!$L:$L,"Medical Contraindication",RESIDENTS!$M:$M,"&lt;="&amp;AS$34,RESIDENTS!$G:$G,"")+COUNTIFS(RESIDENTS!$U:$U,"Medical Contraindication",RESIDENTS!$V:$V,"&lt;="&amp;AS$34,RESIDENTS!$G:$G,""),COUNTIFS(RESIDENTS!$L:$L,"Medical Contraindication",RESIDENTS!$M:$M,"&lt;="&amp;AS$34)+COUNTIFS(RESIDENTS!$U:$U,"Medical Contraindication",RESIDENTS!$V:$V,"&lt;="&amp;AS$34)))</f>
        <v/>
      </c>
      <c r="AT46" s="27" t="str">
        <f ca="1">IF(AT$34="","",IF($K$1="CURRENT RESIDENTS ONLY",COUNTIFS(RESIDENTS!$L:$L,"Medical Contraindication",RESIDENTS!$M:$M,"&lt;="&amp;AT$34,RESIDENTS!$G:$G,"")+COUNTIFS(RESIDENTS!$U:$U,"Medical Contraindication",RESIDENTS!$V:$V,"&lt;="&amp;AT$34,RESIDENTS!$G:$G,""),COUNTIFS(RESIDENTS!$L:$L,"Medical Contraindication",RESIDENTS!$M:$M,"&lt;="&amp;AT$34)+COUNTIFS(RESIDENTS!$U:$U,"Medical Contraindication",RESIDENTS!$V:$V,"&lt;="&amp;AT$34)))</f>
        <v/>
      </c>
      <c r="AU46" s="27" t="str">
        <f ca="1">IF(AU$34="","",IF($K$1="CURRENT RESIDENTS ONLY",COUNTIFS(RESIDENTS!$L:$L,"Medical Contraindication",RESIDENTS!$M:$M,"&lt;="&amp;AU$34,RESIDENTS!$G:$G,"")+COUNTIFS(RESIDENTS!$U:$U,"Medical Contraindication",RESIDENTS!$V:$V,"&lt;="&amp;AU$34,RESIDENTS!$G:$G,""),COUNTIFS(RESIDENTS!$L:$L,"Medical Contraindication",RESIDENTS!$M:$M,"&lt;="&amp;AU$34)+COUNTIFS(RESIDENTS!$U:$U,"Medical Contraindication",RESIDENTS!$V:$V,"&lt;="&amp;AU$34)))</f>
        <v/>
      </c>
      <c r="AV46" s="27" t="str">
        <f ca="1">IF(AV$34="","",IF($K$1="CURRENT RESIDENTS ONLY",COUNTIFS(RESIDENTS!$L:$L,"Medical Contraindication",RESIDENTS!$M:$M,"&lt;="&amp;AV$34,RESIDENTS!$G:$G,"")+COUNTIFS(RESIDENTS!$U:$U,"Medical Contraindication",RESIDENTS!$V:$V,"&lt;="&amp;AV$34,RESIDENTS!$G:$G,""),COUNTIFS(RESIDENTS!$L:$L,"Medical Contraindication",RESIDENTS!$M:$M,"&lt;="&amp;AV$34)+COUNTIFS(RESIDENTS!$U:$U,"Medical Contraindication",RESIDENTS!$V:$V,"&lt;="&amp;AV$34)))</f>
        <v/>
      </c>
      <c r="AW46" s="27" t="str">
        <f ca="1">IF(AW$34="","",IF($K$1="CURRENT RESIDENTS ONLY",COUNTIFS(RESIDENTS!$L:$L,"Medical Contraindication",RESIDENTS!$M:$M,"&lt;="&amp;AW$34,RESIDENTS!$G:$G,"")+COUNTIFS(RESIDENTS!$U:$U,"Medical Contraindication",RESIDENTS!$V:$V,"&lt;="&amp;AW$34,RESIDENTS!$G:$G,""),COUNTIFS(RESIDENTS!$L:$L,"Medical Contraindication",RESIDENTS!$M:$M,"&lt;="&amp;AW$34)+COUNTIFS(RESIDENTS!$U:$U,"Medical Contraindication",RESIDENTS!$V:$V,"&lt;="&amp;AW$34)))</f>
        <v/>
      </c>
      <c r="AX46" s="27" t="str">
        <f ca="1">IF(AX$34="","",IF($K$1="CURRENT RESIDENTS ONLY",COUNTIFS(RESIDENTS!$L:$L,"Medical Contraindication",RESIDENTS!$M:$M,"&lt;="&amp;AX$34,RESIDENTS!$G:$G,"")+COUNTIFS(RESIDENTS!$U:$U,"Medical Contraindication",RESIDENTS!$V:$V,"&lt;="&amp;AX$34,RESIDENTS!$G:$G,""),COUNTIFS(RESIDENTS!$L:$L,"Medical Contraindication",RESIDENTS!$M:$M,"&lt;="&amp;AX$34)+COUNTIFS(RESIDENTS!$U:$U,"Medical Contraindication",RESIDENTS!$V:$V,"&lt;="&amp;AX$34)))</f>
        <v/>
      </c>
      <c r="AY46" s="27" t="str">
        <f ca="1">IF(AY$34="","",IF($K$1="CURRENT RESIDENTS ONLY",COUNTIFS(RESIDENTS!$L:$L,"Medical Contraindication",RESIDENTS!$M:$M,"&lt;="&amp;AY$34,RESIDENTS!$G:$G,"")+COUNTIFS(RESIDENTS!$U:$U,"Medical Contraindication",RESIDENTS!$V:$V,"&lt;="&amp;AY$34,RESIDENTS!$G:$G,""),COUNTIFS(RESIDENTS!$L:$L,"Medical Contraindication",RESIDENTS!$M:$M,"&lt;="&amp;AY$34)+COUNTIFS(RESIDENTS!$U:$U,"Medical Contraindication",RESIDENTS!$V:$V,"&lt;="&amp;AY$34)))</f>
        <v/>
      </c>
      <c r="AZ46" s="27" t="str">
        <f ca="1">IF(AZ$34="","",IF($K$1="CURRENT RESIDENTS ONLY",COUNTIFS(RESIDENTS!$L:$L,"Medical Contraindication",RESIDENTS!$M:$M,"&lt;="&amp;AZ$34,RESIDENTS!$G:$G,"")+COUNTIFS(RESIDENTS!$U:$U,"Medical Contraindication",RESIDENTS!$V:$V,"&lt;="&amp;AZ$34,RESIDENTS!$G:$G,""),COUNTIFS(RESIDENTS!$L:$L,"Medical Contraindication",RESIDENTS!$M:$M,"&lt;="&amp;AZ$34)+COUNTIFS(RESIDENTS!$U:$U,"Medical Contraindication",RESIDENTS!$V:$V,"&lt;="&amp;AZ$34)))</f>
        <v/>
      </c>
      <c r="BA46" s="27" t="str">
        <f ca="1">IF(BA$34="","",IF($K$1="CURRENT RESIDENTS ONLY",COUNTIFS(RESIDENTS!$L:$L,"Medical Contraindication",RESIDENTS!$M:$M,"&lt;="&amp;BA$34,RESIDENTS!$G:$G,"")+COUNTIFS(RESIDENTS!$U:$U,"Medical Contraindication",RESIDENTS!$V:$V,"&lt;="&amp;BA$34,RESIDENTS!$G:$G,""),COUNTIFS(RESIDENTS!$L:$L,"Medical Contraindication",RESIDENTS!$M:$M,"&lt;="&amp;BA$34)+COUNTIFS(RESIDENTS!$U:$U,"Medical Contraindication",RESIDENTS!$V:$V,"&lt;="&amp;BA$34)))</f>
        <v/>
      </c>
      <c r="BB46" s="27" t="str">
        <f ca="1">IF(BB$34="","",IF($K$1="CURRENT RESIDENTS ONLY",COUNTIFS(RESIDENTS!$L:$L,"Medical Contraindication",RESIDENTS!$M:$M,"&lt;="&amp;BB$34,RESIDENTS!$G:$G,"")+COUNTIFS(RESIDENTS!$U:$U,"Medical Contraindication",RESIDENTS!$V:$V,"&lt;="&amp;BB$34,RESIDENTS!$G:$G,""),COUNTIFS(RESIDENTS!$L:$L,"Medical Contraindication",RESIDENTS!$M:$M,"&lt;="&amp;BB$34)+COUNTIFS(RESIDENTS!$U:$U,"Medical Contraindication",RESIDENTS!$V:$V,"&lt;="&amp;BB$34)))</f>
        <v/>
      </c>
      <c r="BC46" s="27" t="str">
        <f ca="1">IF(BC$34="","",IF($K$1="CURRENT RESIDENTS ONLY",COUNTIFS(RESIDENTS!$L:$L,"Medical Contraindication",RESIDENTS!$M:$M,"&lt;="&amp;BC$34,RESIDENTS!$G:$G,"")+COUNTIFS(RESIDENTS!$U:$U,"Medical Contraindication",RESIDENTS!$V:$V,"&lt;="&amp;BC$34,RESIDENTS!$G:$G,""),COUNTIFS(RESIDENTS!$L:$L,"Medical Contraindication",RESIDENTS!$M:$M,"&lt;="&amp;BC$34)+COUNTIFS(RESIDENTS!$U:$U,"Medical Contraindication",RESIDENTS!$V:$V,"&lt;="&amp;BC$34)))</f>
        <v/>
      </c>
      <c r="BD46" s="27" t="str">
        <f ca="1">IF(BD$34="","",IF($K$1="CURRENT RESIDENTS ONLY",COUNTIFS(RESIDENTS!$L:$L,"Medical Contraindication",RESIDENTS!$M:$M,"&lt;="&amp;BD$34,RESIDENTS!$G:$G,"")+COUNTIFS(RESIDENTS!$U:$U,"Medical Contraindication",RESIDENTS!$V:$V,"&lt;="&amp;BD$34,RESIDENTS!$G:$G,""),COUNTIFS(RESIDENTS!$L:$L,"Medical Contraindication",RESIDENTS!$M:$M,"&lt;="&amp;BD$34)+COUNTIFS(RESIDENTS!$U:$U,"Medical Contraindication",RESIDENTS!$V:$V,"&lt;="&amp;BD$34)))</f>
        <v/>
      </c>
      <c r="BE46" s="27" t="str">
        <f ca="1">IF(BE$34="","",IF($K$1="CURRENT RESIDENTS ONLY",COUNTIFS(RESIDENTS!$L:$L,"Medical Contraindication",RESIDENTS!$M:$M,"&lt;="&amp;BE$34,RESIDENTS!$G:$G,"")+COUNTIFS(RESIDENTS!$U:$U,"Medical Contraindication",RESIDENTS!$V:$V,"&lt;="&amp;BE$34,RESIDENTS!$G:$G,""),COUNTIFS(RESIDENTS!$L:$L,"Medical Contraindication",RESIDENTS!$M:$M,"&lt;="&amp;BE$34)+COUNTIFS(RESIDENTS!$U:$U,"Medical Contraindication",RESIDENTS!$V:$V,"&lt;="&amp;BE$34)))</f>
        <v/>
      </c>
    </row>
    <row r="47" spans="1:57" ht="15.6">
      <c r="A47" s="41" t="s">
        <v>118</v>
      </c>
      <c r="B47" s="27">
        <f>IF(B$34="","",IF($K$1="CURRENT RESIDENTS ONLY",COUNTIFS(RESIDENTS!$L:$L,"Offered and Declined",RESIDENTS!$M:$M,"&lt;="&amp;B$34,RESIDENTS!$G:$G,""),COUNTIFS(RESIDENTS!$L:$L,"Offered and Declined",RESIDENTS!$M:$M,"&lt;="&amp;B$34)))</f>
        <v>0</v>
      </c>
      <c r="C47" s="27">
        <f ca="1">IF(C$34="","",IF($K$1="CURRENT RESIDENTS ONLY",COUNTIFS(RESIDENTS!$L:$L,"Offered and Declined",RESIDENTS!$M:$M,"&lt;="&amp;C$34,RESIDENTS!$G:$G,""),COUNTIFS(RESIDENTS!$L:$L,"Offered and Declined",RESIDENTS!$M:$M,"&lt;="&amp;C$34)))</f>
        <v>0</v>
      </c>
      <c r="D47" s="27">
        <f ca="1">IF(D$34="","",IF($K$1="CURRENT RESIDENTS ONLY",COUNTIFS(RESIDENTS!$L:$L,"Offered and Declined",RESIDENTS!$M:$M,"&lt;="&amp;D$34,RESIDENTS!$G:$G,""),COUNTIFS(RESIDENTS!$L:$L,"Offered and Declined",RESIDENTS!$M:$M,"&lt;="&amp;D$34)))</f>
        <v>0</v>
      </c>
      <c r="E47" s="27">
        <f ca="1">IF(E$34="","",IF($K$1="CURRENT RESIDENTS ONLY",COUNTIFS(RESIDENTS!$L:$L,"Offered and Declined",RESIDENTS!$M:$M,"&lt;="&amp;E$34,RESIDENTS!$G:$G,""),COUNTIFS(RESIDENTS!$L:$L,"Offered and Declined",RESIDENTS!$M:$M,"&lt;="&amp;E$34)))</f>
        <v>0</v>
      </c>
      <c r="F47" s="27">
        <f ca="1">IF(F$34="","",IF($K$1="CURRENT RESIDENTS ONLY",COUNTIFS(RESIDENTS!$L:$L,"Offered and Declined",RESIDENTS!$M:$M,"&lt;="&amp;F$34,RESIDENTS!$G:$G,""),COUNTIFS(RESIDENTS!$L:$L,"Offered and Declined",RESIDENTS!$M:$M,"&lt;="&amp;F$34)))</f>
        <v>0</v>
      </c>
      <c r="G47" s="27">
        <f ca="1">IF(G$34="","",IF($K$1="CURRENT RESIDENTS ONLY",COUNTIFS(RESIDENTS!$L:$L,"Offered and Declined",RESIDENTS!$M:$M,"&lt;="&amp;G$34,RESIDENTS!$G:$G,""),COUNTIFS(RESIDENTS!$L:$L,"Offered and Declined",RESIDENTS!$M:$M,"&lt;="&amp;G$34)))</f>
        <v>0</v>
      </c>
      <c r="H47" s="27">
        <f ca="1">IF(H$34="","",IF($K$1="CURRENT RESIDENTS ONLY",COUNTIFS(RESIDENTS!$L:$L,"Offered and Declined",RESIDENTS!$M:$M,"&lt;="&amp;H$34,RESIDENTS!$G:$G,""),COUNTIFS(RESIDENTS!$L:$L,"Offered and Declined",RESIDENTS!$M:$M,"&lt;="&amp;H$34)))</f>
        <v>0</v>
      </c>
      <c r="I47" s="27">
        <f ca="1">IF(I$34="","",IF($K$1="CURRENT RESIDENTS ONLY",COUNTIFS(RESIDENTS!$L:$L,"Offered and Declined",RESIDENTS!$M:$M,"&lt;="&amp;I$34,RESIDENTS!$G:$G,""),COUNTIFS(RESIDENTS!$L:$L,"Offered and Declined",RESIDENTS!$M:$M,"&lt;="&amp;I$34)))</f>
        <v>0</v>
      </c>
      <c r="J47" s="27">
        <f ca="1">IF(J$34="","",IF($K$1="CURRENT RESIDENTS ONLY",COUNTIFS(RESIDENTS!$L:$L,"Offered and Declined",RESIDENTS!$M:$M,"&lt;="&amp;J$34,RESIDENTS!$G:$G,""),COUNTIFS(RESIDENTS!$L:$L,"Offered and Declined",RESIDENTS!$M:$M,"&lt;="&amp;J$34)))</f>
        <v>0</v>
      </c>
      <c r="K47" s="27">
        <f ca="1">IF(K$34="","",IF($K$1="CURRENT RESIDENTS ONLY",COUNTIFS(RESIDENTS!$L:$L,"Offered and Declined",RESIDENTS!$M:$M,"&lt;="&amp;K$34,RESIDENTS!$G:$G,""),COUNTIFS(RESIDENTS!$L:$L,"Offered and Declined",RESIDENTS!$M:$M,"&lt;="&amp;K$34)))</f>
        <v>0</v>
      </c>
      <c r="L47" s="27">
        <f ca="1">IF(L$34="","",IF($K$1="CURRENT RESIDENTS ONLY",COUNTIFS(RESIDENTS!$L:$L,"Offered and Declined",RESIDENTS!$M:$M,"&lt;="&amp;L$34,RESIDENTS!$G:$G,""),COUNTIFS(RESIDENTS!$L:$L,"Offered and Declined",RESIDENTS!$M:$M,"&lt;="&amp;L$34)))</f>
        <v>0</v>
      </c>
      <c r="M47" s="27">
        <f ca="1">IF(M$34="","",IF($K$1="CURRENT RESIDENTS ONLY",COUNTIFS(RESIDENTS!$L:$L,"Offered and Declined",RESIDENTS!$M:$M,"&lt;="&amp;M$34,RESIDENTS!$G:$G,""),COUNTIFS(RESIDENTS!$L:$L,"Offered and Declined",RESIDENTS!$M:$M,"&lt;="&amp;M$34)))</f>
        <v>0</v>
      </c>
      <c r="N47" s="27">
        <f ca="1">IF(N$34="","",IF($K$1="CURRENT RESIDENTS ONLY",COUNTIFS(RESIDENTS!$L:$L,"Offered and Declined",RESIDENTS!$M:$M,"&lt;="&amp;N$34,RESIDENTS!$G:$G,""),COUNTIFS(RESIDENTS!$L:$L,"Offered and Declined",RESIDENTS!$M:$M,"&lt;="&amp;N$34)))</f>
        <v>0</v>
      </c>
      <c r="O47" s="27">
        <f ca="1">IF(O$34="","",IF($K$1="CURRENT RESIDENTS ONLY",COUNTIFS(RESIDENTS!$L:$L,"Offered and Declined",RESIDENTS!$M:$M,"&lt;="&amp;O$34,RESIDENTS!$G:$G,""),COUNTIFS(RESIDENTS!$L:$L,"Offered and Declined",RESIDENTS!$M:$M,"&lt;="&amp;O$34)))</f>
        <v>0</v>
      </c>
      <c r="P47" s="27">
        <f ca="1">IF(P$34="","",IF($K$1="CURRENT RESIDENTS ONLY",COUNTIFS(RESIDENTS!$L:$L,"Offered and Declined",RESIDENTS!$M:$M,"&lt;="&amp;P$34,RESIDENTS!$G:$G,""),COUNTIFS(RESIDENTS!$L:$L,"Offered and Declined",RESIDENTS!$M:$M,"&lt;="&amp;P$34)))</f>
        <v>0</v>
      </c>
      <c r="Q47" s="27">
        <f ca="1">IF(Q$34="","",IF($K$1="CURRENT RESIDENTS ONLY",COUNTIFS(RESIDENTS!$L:$L,"Offered and Declined",RESIDENTS!$M:$M,"&lt;="&amp;Q$34,RESIDENTS!$G:$G,""),COUNTIFS(RESIDENTS!$L:$L,"Offered and Declined",RESIDENTS!$M:$M,"&lt;="&amp;Q$34)))</f>
        <v>0</v>
      </c>
      <c r="R47" s="27">
        <f ca="1">IF(R$34="","",IF($K$1="CURRENT RESIDENTS ONLY",COUNTIFS(RESIDENTS!$L:$L,"Offered and Declined",RESIDENTS!$M:$M,"&lt;="&amp;R$34,RESIDENTS!$G:$G,""),COUNTIFS(RESIDENTS!$L:$L,"Offered and Declined",RESIDENTS!$M:$M,"&lt;="&amp;R$34)))</f>
        <v>0</v>
      </c>
      <c r="S47" s="27">
        <f ca="1">IF(S$34="","",IF($K$1="CURRENT RESIDENTS ONLY",COUNTIFS(RESIDENTS!$L:$L,"Offered and Declined",RESIDENTS!$M:$M,"&lt;="&amp;S$34,RESIDENTS!$G:$G,""),COUNTIFS(RESIDENTS!$L:$L,"Offered and Declined",RESIDENTS!$M:$M,"&lt;="&amp;S$34)))</f>
        <v>0</v>
      </c>
      <c r="T47" s="27">
        <f ca="1">IF(T$34="","",IF($K$1="CURRENT RESIDENTS ONLY",COUNTIFS(RESIDENTS!$L:$L,"Offered and Declined",RESIDENTS!$M:$M,"&lt;="&amp;T$34,RESIDENTS!$G:$G,""),COUNTIFS(RESIDENTS!$L:$L,"Offered and Declined",RESIDENTS!$M:$M,"&lt;="&amp;T$34)))</f>
        <v>0</v>
      </c>
      <c r="U47" s="27">
        <f ca="1">IF(U$34="","",IF($K$1="CURRENT RESIDENTS ONLY",COUNTIFS(RESIDENTS!$L:$L,"Offered and Declined",RESIDENTS!$M:$M,"&lt;="&amp;U$34,RESIDENTS!$G:$G,""),COUNTIFS(RESIDENTS!$L:$L,"Offered and Declined",RESIDENTS!$M:$M,"&lt;="&amp;U$34)))</f>
        <v>0</v>
      </c>
      <c r="V47" s="27">
        <f ca="1">IF(V$34="","",IF($K$1="CURRENT RESIDENTS ONLY",COUNTIFS(RESIDENTS!$L:$L,"Offered and Declined",RESIDENTS!$M:$M,"&lt;="&amp;V$34,RESIDENTS!$G:$G,""),COUNTIFS(RESIDENTS!$L:$L,"Offered and Declined",RESIDENTS!$M:$M,"&lt;="&amp;V$34)))</f>
        <v>0</v>
      </c>
      <c r="W47" s="27">
        <f ca="1">IF(W$34="","",IF($K$1="CURRENT RESIDENTS ONLY",COUNTIFS(RESIDENTS!$L:$L,"Offered and Declined",RESIDENTS!$M:$M,"&lt;="&amp;W$34,RESIDENTS!$G:$G,""),COUNTIFS(RESIDENTS!$L:$L,"Offered and Declined",RESIDENTS!$M:$M,"&lt;="&amp;W$34)))</f>
        <v>0</v>
      </c>
      <c r="X47" s="27">
        <f ca="1">IF(X$34="","",IF($K$1="CURRENT RESIDENTS ONLY",COUNTIFS(RESIDENTS!$L:$L,"Offered and Declined",RESIDENTS!$M:$M,"&lt;="&amp;X$34,RESIDENTS!$G:$G,""),COUNTIFS(RESIDENTS!$L:$L,"Offered and Declined",RESIDENTS!$M:$M,"&lt;="&amp;X$34)))</f>
        <v>0</v>
      </c>
      <c r="Y47" s="27">
        <f ca="1">IF(Y$34="","",IF($K$1="CURRENT RESIDENTS ONLY",COUNTIFS(RESIDENTS!$L:$L,"Offered and Declined",RESIDENTS!$M:$M,"&lt;="&amp;Y$34,RESIDENTS!$G:$G,""),COUNTIFS(RESIDENTS!$L:$L,"Offered and Declined",RESIDENTS!$M:$M,"&lt;="&amp;Y$34)))</f>
        <v>0</v>
      </c>
      <c r="Z47" s="27">
        <f ca="1">IF(Z$34="","",IF($K$1="CURRENT RESIDENTS ONLY",COUNTIFS(RESIDENTS!$L:$L,"Offered and Declined",RESIDENTS!$M:$M,"&lt;="&amp;Z$34,RESIDENTS!$G:$G,""),COUNTIFS(RESIDENTS!$L:$L,"Offered and Declined",RESIDENTS!$M:$M,"&lt;="&amp;Z$34)))</f>
        <v>0</v>
      </c>
      <c r="AA47" s="27" t="str">
        <f ca="1">IF(AA$34="","",IF($K$1="CURRENT RESIDENTS ONLY",COUNTIFS(RESIDENTS!$L:$L,"Offered and Declined",RESIDENTS!$M:$M,"&lt;="&amp;AA$34,RESIDENTS!$G:$G,""),COUNTIFS(RESIDENTS!$L:$L,"Offered and Declined",RESIDENTS!$M:$M,"&lt;="&amp;AA$34)))</f>
        <v/>
      </c>
      <c r="AB47" s="27" t="str">
        <f ca="1">IF(AB$34="","",IF($K$1="CURRENT RESIDENTS ONLY",COUNTIFS(RESIDENTS!$L:$L,"Offered and Declined",RESIDENTS!$M:$M,"&lt;="&amp;AB$34,RESIDENTS!$G:$G,""),COUNTIFS(RESIDENTS!$L:$L,"Offered and Declined",RESIDENTS!$M:$M,"&lt;="&amp;AB$34)))</f>
        <v/>
      </c>
      <c r="AC47" s="27" t="str">
        <f ca="1">IF(AC$34="","",IF($K$1="CURRENT RESIDENTS ONLY",COUNTIFS(RESIDENTS!$L:$L,"Offered and Declined",RESIDENTS!$M:$M,"&lt;="&amp;AC$34,RESIDENTS!$G:$G,""),COUNTIFS(RESIDENTS!$L:$L,"Offered and Declined",RESIDENTS!$M:$M,"&lt;="&amp;AC$34)))</f>
        <v/>
      </c>
      <c r="AD47" s="27" t="str">
        <f ca="1">IF(AD$34="","",IF($K$1="CURRENT RESIDENTS ONLY",COUNTIFS(RESIDENTS!$L:$L,"Offered and Declined",RESIDENTS!$M:$M,"&lt;="&amp;AD$34,RESIDENTS!$G:$G,""),COUNTIFS(RESIDENTS!$L:$L,"Offered and Declined",RESIDENTS!$M:$M,"&lt;="&amp;AD$34)))</f>
        <v/>
      </c>
      <c r="AE47" s="27" t="str">
        <f ca="1">IF(AE$34="","",IF($K$1="CURRENT RESIDENTS ONLY",COUNTIFS(RESIDENTS!$L:$L,"Offered and Declined",RESIDENTS!$M:$M,"&lt;="&amp;AE$34,RESIDENTS!$G:$G,""),COUNTIFS(RESIDENTS!$L:$L,"Offered and Declined",RESIDENTS!$M:$M,"&lt;="&amp;AE$34)))</f>
        <v/>
      </c>
      <c r="AF47" s="27" t="str">
        <f ca="1">IF(AF$34="","",IF($K$1="CURRENT RESIDENTS ONLY",COUNTIFS(RESIDENTS!$L:$L,"Offered and Declined",RESIDENTS!$M:$M,"&lt;="&amp;AF$34,RESIDENTS!$G:$G,""),COUNTIFS(RESIDENTS!$L:$L,"Offered and Declined",RESIDENTS!$M:$M,"&lt;="&amp;AF$34)))</f>
        <v/>
      </c>
      <c r="AG47" s="27" t="str">
        <f ca="1">IF(AG$34="","",IF($K$1="CURRENT RESIDENTS ONLY",COUNTIFS(RESIDENTS!$L:$L,"Offered and Declined",RESIDENTS!$M:$M,"&lt;="&amp;AG$34,RESIDENTS!$G:$G,""),COUNTIFS(RESIDENTS!$L:$L,"Offered and Declined",RESIDENTS!$M:$M,"&lt;="&amp;AG$34)))</f>
        <v/>
      </c>
      <c r="AH47" s="27" t="str">
        <f ca="1">IF(AH$34="","",IF($K$1="CURRENT RESIDENTS ONLY",COUNTIFS(RESIDENTS!$L:$L,"Offered and Declined",RESIDENTS!$M:$M,"&lt;="&amp;AH$34,RESIDENTS!$G:$G,""),COUNTIFS(RESIDENTS!$L:$L,"Offered and Declined",RESIDENTS!$M:$M,"&lt;="&amp;AH$34)))</f>
        <v/>
      </c>
      <c r="AI47" s="27" t="str">
        <f ca="1">IF(AI$34="","",IF($K$1="CURRENT RESIDENTS ONLY",COUNTIFS(RESIDENTS!$L:$L,"Offered and Declined",RESIDENTS!$M:$M,"&lt;="&amp;AI$34,RESIDENTS!$G:$G,""),COUNTIFS(RESIDENTS!$L:$L,"Offered and Declined",RESIDENTS!$M:$M,"&lt;="&amp;AI$34)))</f>
        <v/>
      </c>
      <c r="AJ47" s="27" t="str">
        <f ca="1">IF(AJ$34="","",IF($K$1="CURRENT RESIDENTS ONLY",COUNTIFS(RESIDENTS!$L:$L,"Offered and Declined",RESIDENTS!$M:$M,"&lt;="&amp;AJ$34,RESIDENTS!$G:$G,""),COUNTIFS(RESIDENTS!$L:$L,"Offered and Declined",RESIDENTS!$M:$M,"&lt;="&amp;AJ$34)))</f>
        <v/>
      </c>
      <c r="AK47" s="27" t="str">
        <f ca="1">IF(AK$34="","",IF($K$1="CURRENT RESIDENTS ONLY",COUNTIFS(RESIDENTS!$L:$L,"Offered and Declined",RESIDENTS!$M:$M,"&lt;="&amp;AK$34,RESIDENTS!$G:$G,""),COUNTIFS(RESIDENTS!$L:$L,"Offered and Declined",RESIDENTS!$M:$M,"&lt;="&amp;AK$34)))</f>
        <v/>
      </c>
      <c r="AL47" s="27" t="str">
        <f ca="1">IF(AL$34="","",IF($K$1="CURRENT RESIDENTS ONLY",COUNTIFS(RESIDENTS!$L:$L,"Offered and Declined",RESIDENTS!$M:$M,"&lt;="&amp;AL$34,RESIDENTS!$G:$G,""),COUNTIFS(RESIDENTS!$L:$L,"Offered and Declined",RESIDENTS!$M:$M,"&lt;="&amp;AL$34)))</f>
        <v/>
      </c>
      <c r="AM47" s="27" t="str">
        <f ca="1">IF(AM$34="","",IF($K$1="CURRENT RESIDENTS ONLY",COUNTIFS(RESIDENTS!$L:$L,"Offered and Declined",RESIDENTS!$M:$M,"&lt;="&amp;AM$34,RESIDENTS!$G:$G,""),COUNTIFS(RESIDENTS!$L:$L,"Offered and Declined",RESIDENTS!$M:$M,"&lt;="&amp;AM$34)))</f>
        <v/>
      </c>
      <c r="AN47" s="27" t="str">
        <f ca="1">IF(AN$34="","",IF($K$1="CURRENT RESIDENTS ONLY",COUNTIFS(RESIDENTS!$L:$L,"Offered and Declined",RESIDENTS!$M:$M,"&lt;="&amp;AN$34,RESIDENTS!$G:$G,""),COUNTIFS(RESIDENTS!$L:$L,"Offered and Declined",RESIDENTS!$M:$M,"&lt;="&amp;AN$34)))</f>
        <v/>
      </c>
      <c r="AO47" s="27" t="str">
        <f ca="1">IF(AO$34="","",IF($K$1="CURRENT RESIDENTS ONLY",COUNTIFS(RESIDENTS!$L:$L,"Offered and Declined",RESIDENTS!$M:$M,"&lt;="&amp;AO$34,RESIDENTS!$G:$G,""),COUNTIFS(RESIDENTS!$L:$L,"Offered and Declined",RESIDENTS!$M:$M,"&lt;="&amp;AO$34)))</f>
        <v/>
      </c>
      <c r="AP47" s="27" t="str">
        <f ca="1">IF(AP$34="","",IF($K$1="CURRENT RESIDENTS ONLY",COUNTIFS(RESIDENTS!$L:$L,"Offered and Declined",RESIDENTS!$M:$M,"&lt;="&amp;AP$34,RESIDENTS!$G:$G,""),COUNTIFS(RESIDENTS!$L:$L,"Offered and Declined",RESIDENTS!$M:$M,"&lt;="&amp;AP$34)))</f>
        <v/>
      </c>
      <c r="AQ47" s="27" t="str">
        <f ca="1">IF(AQ$34="","",IF($K$1="CURRENT RESIDENTS ONLY",COUNTIFS(RESIDENTS!$L:$L,"Offered and Declined",RESIDENTS!$M:$M,"&lt;="&amp;AQ$34,RESIDENTS!$G:$G,""),COUNTIFS(RESIDENTS!$L:$L,"Offered and Declined",RESIDENTS!$M:$M,"&lt;="&amp;AQ$34)))</f>
        <v/>
      </c>
      <c r="AR47" s="27" t="str">
        <f ca="1">IF(AR$34="","",IF($K$1="CURRENT RESIDENTS ONLY",COUNTIFS(RESIDENTS!$L:$L,"Offered and Declined",RESIDENTS!$M:$M,"&lt;="&amp;AR$34,RESIDENTS!$G:$G,""),COUNTIFS(RESIDENTS!$L:$L,"Offered and Declined",RESIDENTS!$M:$M,"&lt;="&amp;AR$34)))</f>
        <v/>
      </c>
      <c r="AS47" s="27" t="str">
        <f ca="1">IF(AS$34="","",IF($K$1="CURRENT RESIDENTS ONLY",COUNTIFS(RESIDENTS!$L:$L,"Offered and Declined",RESIDENTS!$M:$M,"&lt;="&amp;AS$34,RESIDENTS!$G:$G,""),COUNTIFS(RESIDENTS!$L:$L,"Offered and Declined",RESIDENTS!$M:$M,"&lt;="&amp;AS$34)))</f>
        <v/>
      </c>
      <c r="AT47" s="27" t="str">
        <f ca="1">IF(AT$34="","",IF($K$1="CURRENT RESIDENTS ONLY",COUNTIFS(RESIDENTS!$L:$L,"Offered and Declined",RESIDENTS!$M:$M,"&lt;="&amp;AT$34,RESIDENTS!$G:$G,""),COUNTIFS(RESIDENTS!$L:$L,"Offered and Declined",RESIDENTS!$M:$M,"&lt;="&amp;AT$34)))</f>
        <v/>
      </c>
      <c r="AU47" s="27" t="str">
        <f ca="1">IF(AU$34="","",IF($K$1="CURRENT RESIDENTS ONLY",COUNTIFS(RESIDENTS!$L:$L,"Offered and Declined",RESIDENTS!$M:$M,"&lt;="&amp;AU$34,RESIDENTS!$G:$G,""),COUNTIFS(RESIDENTS!$L:$L,"Offered and Declined",RESIDENTS!$M:$M,"&lt;="&amp;AU$34)))</f>
        <v/>
      </c>
      <c r="AV47" s="27" t="str">
        <f ca="1">IF(AV$34="","",IF($K$1="CURRENT RESIDENTS ONLY",COUNTIFS(RESIDENTS!$L:$L,"Offered and Declined",RESIDENTS!$M:$M,"&lt;="&amp;AV$34,RESIDENTS!$G:$G,""),COUNTIFS(RESIDENTS!$L:$L,"Offered and Declined",RESIDENTS!$M:$M,"&lt;="&amp;AV$34)))</f>
        <v/>
      </c>
      <c r="AW47" s="27" t="str">
        <f ca="1">IF(AW$34="","",IF($K$1="CURRENT RESIDENTS ONLY",COUNTIFS(RESIDENTS!$L:$L,"Offered and Declined",RESIDENTS!$M:$M,"&lt;="&amp;AW$34,RESIDENTS!$G:$G,""),COUNTIFS(RESIDENTS!$L:$L,"Offered and Declined",RESIDENTS!$M:$M,"&lt;="&amp;AW$34)))</f>
        <v/>
      </c>
      <c r="AX47" s="27" t="str">
        <f ca="1">IF(AX$34="","",IF($K$1="CURRENT RESIDENTS ONLY",COUNTIFS(RESIDENTS!$L:$L,"Offered and Declined",RESIDENTS!$M:$M,"&lt;="&amp;AX$34,RESIDENTS!$G:$G,""),COUNTIFS(RESIDENTS!$L:$L,"Offered and Declined",RESIDENTS!$M:$M,"&lt;="&amp;AX$34)))</f>
        <v/>
      </c>
      <c r="AY47" s="27" t="str">
        <f ca="1">IF(AY$34="","",IF($K$1="CURRENT RESIDENTS ONLY",COUNTIFS(RESIDENTS!$L:$L,"Offered and Declined",RESIDENTS!$M:$M,"&lt;="&amp;AY$34,RESIDENTS!$G:$G,""),COUNTIFS(RESIDENTS!$L:$L,"Offered and Declined",RESIDENTS!$M:$M,"&lt;="&amp;AY$34)))</f>
        <v/>
      </c>
      <c r="AZ47" s="27" t="str">
        <f ca="1">IF(AZ$34="","",IF($K$1="CURRENT RESIDENTS ONLY",COUNTIFS(RESIDENTS!$L:$L,"Offered and Declined",RESIDENTS!$M:$M,"&lt;="&amp;AZ$34,RESIDENTS!$G:$G,""),COUNTIFS(RESIDENTS!$L:$L,"Offered and Declined",RESIDENTS!$M:$M,"&lt;="&amp;AZ$34)))</f>
        <v/>
      </c>
      <c r="BA47" s="27" t="str">
        <f ca="1">IF(BA$34="","",IF($K$1="CURRENT RESIDENTS ONLY",COUNTIFS(RESIDENTS!$L:$L,"Offered and Declined",RESIDENTS!$M:$M,"&lt;="&amp;BA$34,RESIDENTS!$G:$G,""),COUNTIFS(RESIDENTS!$L:$L,"Offered and Declined",RESIDENTS!$M:$M,"&lt;="&amp;BA$34)))</f>
        <v/>
      </c>
      <c r="BB47" s="27" t="str">
        <f ca="1">IF(BB$34="","",IF($K$1="CURRENT RESIDENTS ONLY",COUNTIFS(RESIDENTS!$L:$L,"Offered and Declined",RESIDENTS!$M:$M,"&lt;="&amp;BB$34,RESIDENTS!$G:$G,""),COUNTIFS(RESIDENTS!$L:$L,"Offered and Declined",RESIDENTS!$M:$M,"&lt;="&amp;BB$34)))</f>
        <v/>
      </c>
      <c r="BC47" s="27" t="str">
        <f ca="1">IF(BC$34="","",IF($K$1="CURRENT RESIDENTS ONLY",COUNTIFS(RESIDENTS!$L:$L,"Offered and Declined",RESIDENTS!$M:$M,"&lt;="&amp;BC$34,RESIDENTS!$G:$G,""),COUNTIFS(RESIDENTS!$L:$L,"Offered and Declined",RESIDENTS!$M:$M,"&lt;="&amp;BC$34)))</f>
        <v/>
      </c>
      <c r="BD47" s="27" t="str">
        <f ca="1">IF(BD$34="","",IF($K$1="CURRENT RESIDENTS ONLY",COUNTIFS(RESIDENTS!$L:$L,"Offered and Declined",RESIDENTS!$M:$M,"&lt;="&amp;BD$34,RESIDENTS!$G:$G,""),COUNTIFS(RESIDENTS!$L:$L,"Offered and Declined",RESIDENTS!$M:$M,"&lt;="&amp;BD$34)))</f>
        <v/>
      </c>
      <c r="BE47" s="27" t="str">
        <f ca="1">IF(BE$34="","",IF($K$1="CURRENT RESIDENTS ONLY",COUNTIFS(RESIDENTS!$L:$L,"Offered and Declined",RESIDENTS!$M:$M,"&lt;="&amp;BE$34,RESIDENTS!$G:$G,""),COUNTIFS(RESIDENTS!$L:$L,"Offered and Declined",RESIDENTS!$M:$M,"&lt;="&amp;BE$34)))</f>
        <v/>
      </c>
    </row>
    <row r="48" spans="1:57" ht="31.15">
      <c r="A48" s="41" t="s">
        <v>119</v>
      </c>
      <c r="B48" s="27">
        <f>IF(B$34="","",IF($K$1="CURRENT RESIDENTS ONLY",COUNTIFS(RESIDENTS!$K:$K,"Accepted",RESIDENTS!$U:$U,"Offered and Declined",RESIDENTS!$V:$V,"&lt;="&amp;B$34,RESIDENTS!$G:$G,""),COUNTIFS(RESIDENTS!$K:$K,"Accepted",RESIDENTS!$U:$U,"Offered and Declined",RESIDENTS!$V:$V,"&lt;="&amp;B$34)))</f>
        <v>0</v>
      </c>
      <c r="C48" s="27">
        <f ca="1">IF(C$34="","",IF($K$1="CURRENT RESIDENTS ONLY",COUNTIFS(RESIDENTS!$K:$K,"Accepted",RESIDENTS!$U:$U,"Offered and Declined",RESIDENTS!$V:$V,"&lt;="&amp;C$34,RESIDENTS!$G:$G,""),COUNTIFS(RESIDENTS!$K:$K,"Accepted",RESIDENTS!$U:$U,"Offered and Declined",RESIDENTS!$V:$V,"&lt;="&amp;C$34)))</f>
        <v>0</v>
      </c>
      <c r="D48" s="27">
        <f ca="1">IF(D$34="","",IF($K$1="CURRENT RESIDENTS ONLY",COUNTIFS(RESIDENTS!$K:$K,"Accepted",RESIDENTS!$U:$U,"Offered and Declined",RESIDENTS!$V:$V,"&lt;="&amp;D$34,RESIDENTS!$G:$G,""),COUNTIFS(RESIDENTS!$K:$K,"Accepted",RESIDENTS!$U:$U,"Offered and Declined",RESIDENTS!$V:$V,"&lt;="&amp;D$34)))</f>
        <v>0</v>
      </c>
      <c r="E48" s="27">
        <f ca="1">IF(E$34="","",IF($K$1="CURRENT RESIDENTS ONLY",COUNTIFS(RESIDENTS!$K:$K,"Accepted",RESIDENTS!$U:$U,"Offered and Declined",RESIDENTS!$V:$V,"&lt;="&amp;E$34,RESIDENTS!$G:$G,""),COUNTIFS(RESIDENTS!$K:$K,"Accepted",RESIDENTS!$U:$U,"Offered and Declined",RESIDENTS!$V:$V,"&lt;="&amp;E$34)))</f>
        <v>0</v>
      </c>
      <c r="F48" s="27">
        <f ca="1">IF(F$34="","",IF($K$1="CURRENT RESIDENTS ONLY",COUNTIFS(RESIDENTS!$K:$K,"Accepted",RESIDENTS!$U:$U,"Offered and Declined",RESIDENTS!$V:$V,"&lt;="&amp;F$34,RESIDENTS!$G:$G,""),COUNTIFS(RESIDENTS!$K:$K,"Accepted",RESIDENTS!$U:$U,"Offered and Declined",RESIDENTS!$V:$V,"&lt;="&amp;F$34)))</f>
        <v>0</v>
      </c>
      <c r="G48" s="27">
        <f ca="1">IF(G$34="","",IF($K$1="CURRENT RESIDENTS ONLY",COUNTIFS(RESIDENTS!$K:$K,"Accepted",RESIDENTS!$U:$U,"Offered and Declined",RESIDENTS!$V:$V,"&lt;="&amp;G$34,RESIDENTS!$G:$G,""),COUNTIFS(RESIDENTS!$K:$K,"Accepted",RESIDENTS!$U:$U,"Offered and Declined",RESIDENTS!$V:$V,"&lt;="&amp;G$34)))</f>
        <v>0</v>
      </c>
      <c r="H48" s="27">
        <f ca="1">IF(H$34="","",IF($K$1="CURRENT RESIDENTS ONLY",COUNTIFS(RESIDENTS!$K:$K,"Accepted",RESIDENTS!$U:$U,"Offered and Declined",RESIDENTS!$V:$V,"&lt;="&amp;H$34,RESIDENTS!$G:$G,""),COUNTIFS(RESIDENTS!$K:$K,"Accepted",RESIDENTS!$U:$U,"Offered and Declined",RESIDENTS!$V:$V,"&lt;="&amp;H$34)))</f>
        <v>0</v>
      </c>
      <c r="I48" s="27">
        <f ca="1">IF(I$34="","",IF($K$1="CURRENT RESIDENTS ONLY",COUNTIFS(RESIDENTS!$K:$K,"Accepted",RESIDENTS!$U:$U,"Offered and Declined",RESIDENTS!$V:$V,"&lt;="&amp;I$34,RESIDENTS!$G:$G,""),COUNTIFS(RESIDENTS!$K:$K,"Accepted",RESIDENTS!$U:$U,"Offered and Declined",RESIDENTS!$V:$V,"&lt;="&amp;I$34)))</f>
        <v>0</v>
      </c>
      <c r="J48" s="27">
        <f ca="1">IF(J$34="","",IF($K$1="CURRENT RESIDENTS ONLY",COUNTIFS(RESIDENTS!$K:$K,"Accepted",RESIDENTS!$U:$U,"Offered and Declined",RESIDENTS!$V:$V,"&lt;="&amp;J$34,RESIDENTS!$G:$G,""),COUNTIFS(RESIDENTS!$K:$K,"Accepted",RESIDENTS!$U:$U,"Offered and Declined",RESIDENTS!$V:$V,"&lt;="&amp;J$34)))</f>
        <v>0</v>
      </c>
      <c r="K48" s="27">
        <f ca="1">IF(K$34="","",IF($K$1="CURRENT RESIDENTS ONLY",COUNTIFS(RESIDENTS!$K:$K,"Accepted",RESIDENTS!$U:$U,"Offered and Declined",RESIDENTS!$V:$V,"&lt;="&amp;K$34,RESIDENTS!$G:$G,""),COUNTIFS(RESIDENTS!$K:$K,"Accepted",RESIDENTS!$U:$U,"Offered and Declined",RESIDENTS!$V:$V,"&lt;="&amp;K$34)))</f>
        <v>0</v>
      </c>
      <c r="L48" s="27">
        <f ca="1">IF(L$34="","",IF($K$1="CURRENT RESIDENTS ONLY",COUNTIFS(RESIDENTS!$K:$K,"Accepted",RESIDENTS!$U:$U,"Offered and Declined",RESIDENTS!$V:$V,"&lt;="&amp;L$34,RESIDENTS!$G:$G,""),COUNTIFS(RESIDENTS!$K:$K,"Accepted",RESIDENTS!$U:$U,"Offered and Declined",RESIDENTS!$V:$V,"&lt;="&amp;L$34)))</f>
        <v>0</v>
      </c>
      <c r="M48" s="27">
        <f ca="1">IF(M$34="","",IF($K$1="CURRENT RESIDENTS ONLY",COUNTIFS(RESIDENTS!$K:$K,"Accepted",RESIDENTS!$U:$U,"Offered and Declined",RESIDENTS!$V:$V,"&lt;="&amp;M$34,RESIDENTS!$G:$G,""),COUNTIFS(RESIDENTS!$K:$K,"Accepted",RESIDENTS!$U:$U,"Offered and Declined",RESIDENTS!$V:$V,"&lt;="&amp;M$34)))</f>
        <v>0</v>
      </c>
      <c r="N48" s="27">
        <f ca="1">IF(N$34="","",IF($K$1="CURRENT RESIDENTS ONLY",COUNTIFS(RESIDENTS!$K:$K,"Accepted",RESIDENTS!$U:$U,"Offered and Declined",RESIDENTS!$V:$V,"&lt;="&amp;N$34,RESIDENTS!$G:$G,""),COUNTIFS(RESIDENTS!$K:$K,"Accepted",RESIDENTS!$U:$U,"Offered and Declined",RESIDENTS!$V:$V,"&lt;="&amp;N$34)))</f>
        <v>0</v>
      </c>
      <c r="O48" s="27">
        <f ca="1">IF(O$34="","",IF($K$1="CURRENT RESIDENTS ONLY",COUNTIFS(RESIDENTS!$K:$K,"Accepted",RESIDENTS!$U:$U,"Offered and Declined",RESIDENTS!$V:$V,"&lt;="&amp;O$34,RESIDENTS!$G:$G,""),COUNTIFS(RESIDENTS!$K:$K,"Accepted",RESIDENTS!$U:$U,"Offered and Declined",RESIDENTS!$V:$V,"&lt;="&amp;O$34)))</f>
        <v>0</v>
      </c>
      <c r="P48" s="27">
        <f ca="1">IF(P$34="","",IF($K$1="CURRENT RESIDENTS ONLY",COUNTIFS(RESIDENTS!$K:$K,"Accepted",RESIDENTS!$U:$U,"Offered and Declined",RESIDENTS!$V:$V,"&lt;="&amp;P$34,RESIDENTS!$G:$G,""),COUNTIFS(RESIDENTS!$K:$K,"Accepted",RESIDENTS!$U:$U,"Offered and Declined",RESIDENTS!$V:$V,"&lt;="&amp;P$34)))</f>
        <v>0</v>
      </c>
      <c r="Q48" s="27">
        <f ca="1">IF(Q$34="","",IF($K$1="CURRENT RESIDENTS ONLY",COUNTIFS(RESIDENTS!$K:$K,"Accepted",RESIDENTS!$U:$U,"Offered and Declined",RESIDENTS!$V:$V,"&lt;="&amp;Q$34,RESIDENTS!$G:$G,""),COUNTIFS(RESIDENTS!$K:$K,"Accepted",RESIDENTS!$U:$U,"Offered and Declined",RESIDENTS!$V:$V,"&lt;="&amp;Q$34)))</f>
        <v>0</v>
      </c>
      <c r="R48" s="27">
        <f ca="1">IF(R$34="","",IF($K$1="CURRENT RESIDENTS ONLY",COUNTIFS(RESIDENTS!$K:$K,"Accepted",RESIDENTS!$U:$U,"Offered and Declined",RESIDENTS!$V:$V,"&lt;="&amp;R$34,RESIDENTS!$G:$G,""),COUNTIFS(RESIDENTS!$K:$K,"Accepted",RESIDENTS!$U:$U,"Offered and Declined",RESIDENTS!$V:$V,"&lt;="&amp;R$34)))</f>
        <v>0</v>
      </c>
      <c r="S48" s="27">
        <f ca="1">IF(S$34="","",IF($K$1="CURRENT RESIDENTS ONLY",COUNTIFS(RESIDENTS!$K:$K,"Accepted",RESIDENTS!$U:$U,"Offered and Declined",RESIDENTS!$V:$V,"&lt;="&amp;S$34,RESIDENTS!$G:$G,""),COUNTIFS(RESIDENTS!$K:$K,"Accepted",RESIDENTS!$U:$U,"Offered and Declined",RESIDENTS!$V:$V,"&lt;="&amp;S$34)))</f>
        <v>0</v>
      </c>
      <c r="T48" s="27">
        <f ca="1">IF(T$34="","",IF($K$1="CURRENT RESIDENTS ONLY",COUNTIFS(RESIDENTS!$K:$K,"Accepted",RESIDENTS!$U:$U,"Offered and Declined",RESIDENTS!$V:$V,"&lt;="&amp;T$34,RESIDENTS!$G:$G,""),COUNTIFS(RESIDENTS!$K:$K,"Accepted",RESIDENTS!$U:$U,"Offered and Declined",RESIDENTS!$V:$V,"&lt;="&amp;T$34)))</f>
        <v>0</v>
      </c>
      <c r="U48" s="27">
        <f ca="1">IF(U$34="","",IF($K$1="CURRENT RESIDENTS ONLY",COUNTIFS(RESIDENTS!$K:$K,"Accepted",RESIDENTS!$U:$U,"Offered and Declined",RESIDENTS!$V:$V,"&lt;="&amp;U$34,RESIDENTS!$G:$G,""),COUNTIFS(RESIDENTS!$K:$K,"Accepted",RESIDENTS!$U:$U,"Offered and Declined",RESIDENTS!$V:$V,"&lt;="&amp;U$34)))</f>
        <v>0</v>
      </c>
      <c r="V48" s="27">
        <f ca="1">IF(V$34="","",IF($K$1="CURRENT RESIDENTS ONLY",COUNTIFS(RESIDENTS!$K:$K,"Accepted",RESIDENTS!$U:$U,"Offered and Declined",RESIDENTS!$V:$V,"&lt;="&amp;V$34,RESIDENTS!$G:$G,""),COUNTIFS(RESIDENTS!$K:$K,"Accepted",RESIDENTS!$U:$U,"Offered and Declined",RESIDENTS!$V:$V,"&lt;="&amp;V$34)))</f>
        <v>0</v>
      </c>
      <c r="W48" s="27">
        <f ca="1">IF(W$34="","",IF($K$1="CURRENT RESIDENTS ONLY",COUNTIFS(RESIDENTS!$K:$K,"Accepted",RESIDENTS!$U:$U,"Offered and Declined",RESIDENTS!$V:$V,"&lt;="&amp;W$34,RESIDENTS!$G:$G,""),COUNTIFS(RESIDENTS!$K:$K,"Accepted",RESIDENTS!$U:$U,"Offered and Declined",RESIDENTS!$V:$V,"&lt;="&amp;W$34)))</f>
        <v>0</v>
      </c>
      <c r="X48" s="27">
        <f ca="1">IF(X$34="","",IF($K$1="CURRENT RESIDENTS ONLY",COUNTIFS(RESIDENTS!$K:$K,"Accepted",RESIDENTS!$U:$U,"Offered and Declined",RESIDENTS!$V:$V,"&lt;="&amp;X$34,RESIDENTS!$G:$G,""),COUNTIFS(RESIDENTS!$K:$K,"Accepted",RESIDENTS!$U:$U,"Offered and Declined",RESIDENTS!$V:$V,"&lt;="&amp;X$34)))</f>
        <v>0</v>
      </c>
      <c r="Y48" s="27">
        <f ca="1">IF(Y$34="","",IF($K$1="CURRENT RESIDENTS ONLY",COUNTIFS(RESIDENTS!$K:$K,"Accepted",RESIDENTS!$U:$U,"Offered and Declined",RESIDENTS!$V:$V,"&lt;="&amp;Y$34,RESIDENTS!$G:$G,""),COUNTIFS(RESIDENTS!$K:$K,"Accepted",RESIDENTS!$U:$U,"Offered and Declined",RESIDENTS!$V:$V,"&lt;="&amp;Y$34)))</f>
        <v>0</v>
      </c>
      <c r="Z48" s="27">
        <f ca="1">IF(Z$34="","",IF($K$1="CURRENT RESIDENTS ONLY",COUNTIFS(RESIDENTS!$K:$K,"Accepted",RESIDENTS!$U:$U,"Offered and Declined",RESIDENTS!$V:$V,"&lt;="&amp;Z$34,RESIDENTS!$G:$G,""),COUNTIFS(RESIDENTS!$K:$K,"Accepted",RESIDENTS!$U:$U,"Offered and Declined",RESIDENTS!$V:$V,"&lt;="&amp;Z$34)))</f>
        <v>0</v>
      </c>
      <c r="AA48" s="27" t="str">
        <f ca="1">IF(AA$34="","",IF($K$1="CURRENT RESIDENTS ONLY",COUNTIFS(RESIDENTS!$K:$K,"Accepted",RESIDENTS!$U:$U,"Offered and Declined",RESIDENTS!$V:$V,"&lt;="&amp;AA$34,RESIDENTS!$G:$G,""),COUNTIFS(RESIDENTS!$K:$K,"Accepted",RESIDENTS!$U:$U,"Offered and Declined",RESIDENTS!$V:$V,"&lt;="&amp;AA$34)))</f>
        <v/>
      </c>
      <c r="AB48" s="27" t="str">
        <f ca="1">IF(AB$34="","",IF($K$1="CURRENT RESIDENTS ONLY",COUNTIFS(RESIDENTS!$K:$K,"Accepted",RESIDENTS!$U:$U,"Offered and Declined",RESIDENTS!$V:$V,"&lt;="&amp;AB$34,RESIDENTS!$G:$G,""),COUNTIFS(RESIDENTS!$K:$K,"Accepted",RESIDENTS!$U:$U,"Offered and Declined",RESIDENTS!$V:$V,"&lt;="&amp;AB$34)))</f>
        <v/>
      </c>
      <c r="AC48" s="27" t="str">
        <f ca="1">IF(AC$34="","",IF($K$1="CURRENT RESIDENTS ONLY",COUNTIFS(RESIDENTS!$K:$K,"Accepted",RESIDENTS!$U:$U,"Offered and Declined",RESIDENTS!$V:$V,"&lt;="&amp;AC$34,RESIDENTS!$G:$G,""),COUNTIFS(RESIDENTS!$K:$K,"Accepted",RESIDENTS!$U:$U,"Offered and Declined",RESIDENTS!$V:$V,"&lt;="&amp;AC$34)))</f>
        <v/>
      </c>
      <c r="AD48" s="27" t="str">
        <f ca="1">IF(AD$34="","",IF($K$1="CURRENT RESIDENTS ONLY",COUNTIFS(RESIDENTS!$K:$K,"Accepted",RESIDENTS!$U:$U,"Offered and Declined",RESIDENTS!$V:$V,"&lt;="&amp;AD$34,RESIDENTS!$G:$G,""),COUNTIFS(RESIDENTS!$K:$K,"Accepted",RESIDENTS!$U:$U,"Offered and Declined",RESIDENTS!$V:$V,"&lt;="&amp;AD$34)))</f>
        <v/>
      </c>
      <c r="AE48" s="27" t="str">
        <f ca="1">IF(AE$34="","",IF($K$1="CURRENT RESIDENTS ONLY",COUNTIFS(RESIDENTS!$K:$K,"Accepted",RESIDENTS!$U:$U,"Offered and Declined",RESIDENTS!$V:$V,"&lt;="&amp;AE$34,RESIDENTS!$G:$G,""),COUNTIFS(RESIDENTS!$K:$K,"Accepted",RESIDENTS!$U:$U,"Offered and Declined",RESIDENTS!$V:$V,"&lt;="&amp;AE$34)))</f>
        <v/>
      </c>
      <c r="AF48" s="27" t="str">
        <f ca="1">IF(AF$34="","",IF($K$1="CURRENT RESIDENTS ONLY",COUNTIFS(RESIDENTS!$K:$K,"Accepted",RESIDENTS!$U:$U,"Offered and Declined",RESIDENTS!$V:$V,"&lt;="&amp;AF$34,RESIDENTS!$G:$G,""),COUNTIFS(RESIDENTS!$K:$K,"Accepted",RESIDENTS!$U:$U,"Offered and Declined",RESIDENTS!$V:$V,"&lt;="&amp;AF$34)))</f>
        <v/>
      </c>
      <c r="AG48" s="27" t="str">
        <f ca="1">IF(AG$34="","",IF($K$1="CURRENT RESIDENTS ONLY",COUNTIFS(RESIDENTS!$K:$K,"Accepted",RESIDENTS!$U:$U,"Offered and Declined",RESIDENTS!$V:$V,"&lt;="&amp;AG$34,RESIDENTS!$G:$G,""),COUNTIFS(RESIDENTS!$K:$K,"Accepted",RESIDENTS!$U:$U,"Offered and Declined",RESIDENTS!$V:$V,"&lt;="&amp;AG$34)))</f>
        <v/>
      </c>
      <c r="AH48" s="27" t="str">
        <f ca="1">IF(AH$34="","",IF($K$1="CURRENT RESIDENTS ONLY",COUNTIFS(RESIDENTS!$K:$K,"Accepted",RESIDENTS!$U:$U,"Offered and Declined",RESIDENTS!$V:$V,"&lt;="&amp;AH$34,RESIDENTS!$G:$G,""),COUNTIFS(RESIDENTS!$K:$K,"Accepted",RESIDENTS!$U:$U,"Offered and Declined",RESIDENTS!$V:$V,"&lt;="&amp;AH$34)))</f>
        <v/>
      </c>
      <c r="AI48" s="27" t="str">
        <f ca="1">IF(AI$34="","",IF($K$1="CURRENT RESIDENTS ONLY",COUNTIFS(RESIDENTS!$K:$K,"Accepted",RESIDENTS!$U:$U,"Offered and Declined",RESIDENTS!$V:$V,"&lt;="&amp;AI$34,RESIDENTS!$G:$G,""),COUNTIFS(RESIDENTS!$K:$K,"Accepted",RESIDENTS!$U:$U,"Offered and Declined",RESIDENTS!$V:$V,"&lt;="&amp;AI$34)))</f>
        <v/>
      </c>
      <c r="AJ48" s="27" t="str">
        <f ca="1">IF(AJ$34="","",IF($K$1="CURRENT RESIDENTS ONLY",COUNTIFS(RESIDENTS!$K:$K,"Accepted",RESIDENTS!$U:$U,"Offered and Declined",RESIDENTS!$V:$V,"&lt;="&amp;AJ$34,RESIDENTS!$G:$G,""),COUNTIFS(RESIDENTS!$K:$K,"Accepted",RESIDENTS!$U:$U,"Offered and Declined",RESIDENTS!$V:$V,"&lt;="&amp;AJ$34)))</f>
        <v/>
      </c>
      <c r="AK48" s="27" t="str">
        <f ca="1">IF(AK$34="","",IF($K$1="CURRENT RESIDENTS ONLY",COUNTIFS(RESIDENTS!$K:$K,"Accepted",RESIDENTS!$U:$U,"Offered and Declined",RESIDENTS!$V:$V,"&lt;="&amp;AK$34,RESIDENTS!$G:$G,""),COUNTIFS(RESIDENTS!$K:$K,"Accepted",RESIDENTS!$U:$U,"Offered and Declined",RESIDENTS!$V:$V,"&lt;="&amp;AK$34)))</f>
        <v/>
      </c>
      <c r="AL48" s="27" t="str">
        <f ca="1">IF(AL$34="","",IF($K$1="CURRENT RESIDENTS ONLY",COUNTIFS(RESIDENTS!$K:$K,"Accepted",RESIDENTS!$U:$U,"Offered and Declined",RESIDENTS!$V:$V,"&lt;="&amp;AL$34,RESIDENTS!$G:$G,""),COUNTIFS(RESIDENTS!$K:$K,"Accepted",RESIDENTS!$U:$U,"Offered and Declined",RESIDENTS!$V:$V,"&lt;="&amp;AL$34)))</f>
        <v/>
      </c>
      <c r="AM48" s="27" t="str">
        <f ca="1">IF(AM$34="","",IF($K$1="CURRENT RESIDENTS ONLY",COUNTIFS(RESIDENTS!$K:$K,"Accepted",RESIDENTS!$U:$U,"Offered and Declined",RESIDENTS!$V:$V,"&lt;="&amp;AM$34,RESIDENTS!$G:$G,""),COUNTIFS(RESIDENTS!$K:$K,"Accepted",RESIDENTS!$U:$U,"Offered and Declined",RESIDENTS!$V:$V,"&lt;="&amp;AM$34)))</f>
        <v/>
      </c>
      <c r="AN48" s="27" t="str">
        <f ca="1">IF(AN$34="","",IF($K$1="CURRENT RESIDENTS ONLY",COUNTIFS(RESIDENTS!$K:$K,"Accepted",RESIDENTS!$U:$U,"Offered and Declined",RESIDENTS!$V:$V,"&lt;="&amp;AN$34,RESIDENTS!$G:$G,""),COUNTIFS(RESIDENTS!$K:$K,"Accepted",RESIDENTS!$U:$U,"Offered and Declined",RESIDENTS!$V:$V,"&lt;="&amp;AN$34)))</f>
        <v/>
      </c>
      <c r="AO48" s="27" t="str">
        <f ca="1">IF(AO$34="","",IF($K$1="CURRENT RESIDENTS ONLY",COUNTIFS(RESIDENTS!$K:$K,"Accepted",RESIDENTS!$U:$U,"Offered and Declined",RESIDENTS!$V:$V,"&lt;="&amp;AO$34,RESIDENTS!$G:$G,""),COUNTIFS(RESIDENTS!$K:$K,"Accepted",RESIDENTS!$U:$U,"Offered and Declined",RESIDENTS!$V:$V,"&lt;="&amp;AO$34)))</f>
        <v/>
      </c>
      <c r="AP48" s="27" t="str">
        <f ca="1">IF(AP$34="","",IF($K$1="CURRENT RESIDENTS ONLY",COUNTIFS(RESIDENTS!$K:$K,"Accepted",RESIDENTS!$U:$U,"Offered and Declined",RESIDENTS!$V:$V,"&lt;="&amp;AP$34,RESIDENTS!$G:$G,""),COUNTIFS(RESIDENTS!$K:$K,"Accepted",RESIDENTS!$U:$U,"Offered and Declined",RESIDENTS!$V:$V,"&lt;="&amp;AP$34)))</f>
        <v/>
      </c>
      <c r="AQ48" s="27" t="str">
        <f ca="1">IF(AQ$34="","",IF($K$1="CURRENT RESIDENTS ONLY",COUNTIFS(RESIDENTS!$K:$K,"Accepted",RESIDENTS!$U:$U,"Offered and Declined",RESIDENTS!$V:$V,"&lt;="&amp;AQ$34,RESIDENTS!$G:$G,""),COUNTIFS(RESIDENTS!$K:$K,"Accepted",RESIDENTS!$U:$U,"Offered and Declined",RESIDENTS!$V:$V,"&lt;="&amp;AQ$34)))</f>
        <v/>
      </c>
      <c r="AR48" s="27" t="str">
        <f ca="1">IF(AR$34="","",IF($K$1="CURRENT RESIDENTS ONLY",COUNTIFS(RESIDENTS!$K:$K,"Accepted",RESIDENTS!$U:$U,"Offered and Declined",RESIDENTS!$V:$V,"&lt;="&amp;AR$34,RESIDENTS!$G:$G,""),COUNTIFS(RESIDENTS!$K:$K,"Accepted",RESIDENTS!$U:$U,"Offered and Declined",RESIDENTS!$V:$V,"&lt;="&amp;AR$34)))</f>
        <v/>
      </c>
      <c r="AS48" s="27" t="str">
        <f ca="1">IF(AS$34="","",IF($K$1="CURRENT RESIDENTS ONLY",COUNTIFS(RESIDENTS!$K:$K,"Accepted",RESIDENTS!$U:$U,"Offered and Declined",RESIDENTS!$V:$V,"&lt;="&amp;AS$34,RESIDENTS!$G:$G,""),COUNTIFS(RESIDENTS!$K:$K,"Accepted",RESIDENTS!$U:$U,"Offered and Declined",RESIDENTS!$V:$V,"&lt;="&amp;AS$34)))</f>
        <v/>
      </c>
      <c r="AT48" s="27" t="str">
        <f ca="1">IF(AT$34="","",IF($K$1="CURRENT RESIDENTS ONLY",COUNTIFS(RESIDENTS!$K:$K,"Accepted",RESIDENTS!$U:$U,"Offered and Declined",RESIDENTS!$V:$V,"&lt;="&amp;AT$34,RESIDENTS!$G:$G,""),COUNTIFS(RESIDENTS!$K:$K,"Accepted",RESIDENTS!$U:$U,"Offered and Declined",RESIDENTS!$V:$V,"&lt;="&amp;AT$34)))</f>
        <v/>
      </c>
      <c r="AU48" s="27" t="str">
        <f ca="1">IF(AU$34="","",IF($K$1="CURRENT RESIDENTS ONLY",COUNTIFS(RESIDENTS!$K:$K,"Accepted",RESIDENTS!$U:$U,"Offered and Declined",RESIDENTS!$V:$V,"&lt;="&amp;AU$34,RESIDENTS!$G:$G,""),COUNTIFS(RESIDENTS!$K:$K,"Accepted",RESIDENTS!$U:$U,"Offered and Declined",RESIDENTS!$V:$V,"&lt;="&amp;AU$34)))</f>
        <v/>
      </c>
      <c r="AV48" s="27" t="str">
        <f ca="1">IF(AV$34="","",IF($K$1="CURRENT RESIDENTS ONLY",COUNTIFS(RESIDENTS!$K:$K,"Accepted",RESIDENTS!$U:$U,"Offered and Declined",RESIDENTS!$V:$V,"&lt;="&amp;AV$34,RESIDENTS!$G:$G,""),COUNTIFS(RESIDENTS!$K:$K,"Accepted",RESIDENTS!$U:$U,"Offered and Declined",RESIDENTS!$V:$V,"&lt;="&amp;AV$34)))</f>
        <v/>
      </c>
      <c r="AW48" s="27" t="str">
        <f ca="1">IF(AW$34="","",IF($K$1="CURRENT RESIDENTS ONLY",COUNTIFS(RESIDENTS!$K:$K,"Accepted",RESIDENTS!$U:$U,"Offered and Declined",RESIDENTS!$V:$V,"&lt;="&amp;AW$34,RESIDENTS!$G:$G,""),COUNTIFS(RESIDENTS!$K:$K,"Accepted",RESIDENTS!$U:$U,"Offered and Declined",RESIDENTS!$V:$V,"&lt;="&amp;AW$34)))</f>
        <v/>
      </c>
      <c r="AX48" s="27" t="str">
        <f ca="1">IF(AX$34="","",IF($K$1="CURRENT RESIDENTS ONLY",COUNTIFS(RESIDENTS!$K:$K,"Accepted",RESIDENTS!$U:$U,"Offered and Declined",RESIDENTS!$V:$V,"&lt;="&amp;AX$34,RESIDENTS!$G:$G,""),COUNTIFS(RESIDENTS!$K:$K,"Accepted",RESIDENTS!$U:$U,"Offered and Declined",RESIDENTS!$V:$V,"&lt;="&amp;AX$34)))</f>
        <v/>
      </c>
      <c r="AY48" s="27" t="str">
        <f ca="1">IF(AY$34="","",IF($K$1="CURRENT RESIDENTS ONLY",COUNTIFS(RESIDENTS!$K:$K,"Accepted",RESIDENTS!$U:$U,"Offered and Declined",RESIDENTS!$V:$V,"&lt;="&amp;AY$34,RESIDENTS!$G:$G,""),COUNTIFS(RESIDENTS!$K:$K,"Accepted",RESIDENTS!$U:$U,"Offered and Declined",RESIDENTS!$V:$V,"&lt;="&amp;AY$34)))</f>
        <v/>
      </c>
      <c r="AZ48" s="27" t="str">
        <f ca="1">IF(AZ$34="","",IF($K$1="CURRENT RESIDENTS ONLY",COUNTIFS(RESIDENTS!$K:$K,"Accepted",RESIDENTS!$U:$U,"Offered and Declined",RESIDENTS!$V:$V,"&lt;="&amp;AZ$34,RESIDENTS!$G:$G,""),COUNTIFS(RESIDENTS!$K:$K,"Accepted",RESIDENTS!$U:$U,"Offered and Declined",RESIDENTS!$V:$V,"&lt;="&amp;AZ$34)))</f>
        <v/>
      </c>
      <c r="BA48" s="27" t="str">
        <f ca="1">IF(BA$34="","",IF($K$1="CURRENT RESIDENTS ONLY",COUNTIFS(RESIDENTS!$K:$K,"Accepted",RESIDENTS!$U:$U,"Offered and Declined",RESIDENTS!$V:$V,"&lt;="&amp;BA$34,RESIDENTS!$G:$G,""),COUNTIFS(RESIDENTS!$K:$K,"Accepted",RESIDENTS!$U:$U,"Offered and Declined",RESIDENTS!$V:$V,"&lt;="&amp;BA$34)))</f>
        <v/>
      </c>
      <c r="BB48" s="27" t="str">
        <f ca="1">IF(BB$34="","",IF($K$1="CURRENT RESIDENTS ONLY",COUNTIFS(RESIDENTS!$K:$K,"Accepted",RESIDENTS!$U:$U,"Offered and Declined",RESIDENTS!$V:$V,"&lt;="&amp;BB$34,RESIDENTS!$G:$G,""),COUNTIFS(RESIDENTS!$K:$K,"Accepted",RESIDENTS!$U:$U,"Offered and Declined",RESIDENTS!$V:$V,"&lt;="&amp;BB$34)))</f>
        <v/>
      </c>
      <c r="BC48" s="27" t="str">
        <f ca="1">IF(BC$34="","",IF($K$1="CURRENT RESIDENTS ONLY",COUNTIFS(RESIDENTS!$K:$K,"Accepted",RESIDENTS!$U:$U,"Offered and Declined",RESIDENTS!$V:$V,"&lt;="&amp;BC$34,RESIDENTS!$G:$G,""),COUNTIFS(RESIDENTS!$K:$K,"Accepted",RESIDENTS!$U:$U,"Offered and Declined",RESIDENTS!$V:$V,"&lt;="&amp;BC$34)))</f>
        <v/>
      </c>
      <c r="BD48" s="27" t="str">
        <f ca="1">IF(BD$34="","",IF($K$1="CURRENT RESIDENTS ONLY",COUNTIFS(RESIDENTS!$K:$K,"Accepted",RESIDENTS!$U:$U,"Offered and Declined",RESIDENTS!$V:$V,"&lt;="&amp;BD$34,RESIDENTS!$G:$G,""),COUNTIFS(RESIDENTS!$K:$K,"Accepted",RESIDENTS!$U:$U,"Offered and Declined",RESIDENTS!$V:$V,"&lt;="&amp;BD$34)))</f>
        <v/>
      </c>
      <c r="BE48" s="27" t="str">
        <f ca="1">IF(BE$34="","",IF($K$1="CURRENT RESIDENTS ONLY",COUNTIFS(RESIDENTS!$K:$K,"Accepted",RESIDENTS!$U:$U,"Offered and Declined",RESIDENTS!$V:$V,"&lt;="&amp;BE$34,RESIDENTS!$G:$G,""),COUNTIFS(RESIDENTS!$K:$K,"Accepted",RESIDENTS!$U:$U,"Offered and Declined",RESIDENTS!$V:$V,"&lt;="&amp;BE$34)))</f>
        <v/>
      </c>
    </row>
    <row r="49" spans="1:57" ht="15.6">
      <c r="A49" s="42" t="s">
        <v>120</v>
      </c>
      <c r="B49" s="27">
        <f>IF(B$34="","",SUM(B46:B48))</f>
        <v>0</v>
      </c>
      <c r="C49" s="27">
        <f t="shared" ref="C49:AZ49" ca="1" si="18">IF(C$34="","",SUM(C46:C48))</f>
        <v>0</v>
      </c>
      <c r="D49" s="27">
        <f t="shared" ca="1" si="18"/>
        <v>0</v>
      </c>
      <c r="E49" s="27">
        <f t="shared" ca="1" si="18"/>
        <v>0</v>
      </c>
      <c r="F49" s="27">
        <f t="shared" ca="1" si="18"/>
        <v>0</v>
      </c>
      <c r="G49" s="27">
        <f t="shared" ca="1" si="18"/>
        <v>0</v>
      </c>
      <c r="H49" s="27">
        <f t="shared" ca="1" si="18"/>
        <v>0</v>
      </c>
      <c r="I49" s="27">
        <f t="shared" ca="1" si="18"/>
        <v>0</v>
      </c>
      <c r="J49" s="27">
        <f t="shared" ca="1" si="18"/>
        <v>0</v>
      </c>
      <c r="K49" s="27">
        <f t="shared" ca="1" si="18"/>
        <v>0</v>
      </c>
      <c r="L49" s="27">
        <f t="shared" ca="1" si="18"/>
        <v>0</v>
      </c>
      <c r="M49" s="27">
        <f t="shared" ca="1" si="18"/>
        <v>0</v>
      </c>
      <c r="N49" s="27">
        <f t="shared" ca="1" si="18"/>
        <v>0</v>
      </c>
      <c r="O49" s="27">
        <f t="shared" ca="1" si="18"/>
        <v>0</v>
      </c>
      <c r="P49" s="27">
        <f t="shared" ca="1" si="18"/>
        <v>0</v>
      </c>
      <c r="Q49" s="27">
        <f t="shared" ca="1" si="18"/>
        <v>0</v>
      </c>
      <c r="R49" s="27">
        <f t="shared" ca="1" si="18"/>
        <v>0</v>
      </c>
      <c r="S49" s="27">
        <f t="shared" ca="1" si="18"/>
        <v>0</v>
      </c>
      <c r="T49" s="27">
        <f t="shared" ca="1" si="18"/>
        <v>0</v>
      </c>
      <c r="U49" s="27">
        <f t="shared" ca="1" si="18"/>
        <v>0</v>
      </c>
      <c r="V49" s="27">
        <f t="shared" ca="1" si="18"/>
        <v>0</v>
      </c>
      <c r="W49" s="27">
        <f t="shared" ca="1" si="18"/>
        <v>0</v>
      </c>
      <c r="X49" s="27">
        <f t="shared" ca="1" si="18"/>
        <v>0</v>
      </c>
      <c r="Y49" s="27">
        <f t="shared" ca="1" si="18"/>
        <v>0</v>
      </c>
      <c r="Z49" s="27">
        <f t="shared" ca="1" si="18"/>
        <v>0</v>
      </c>
      <c r="AA49" s="27" t="str">
        <f t="shared" ca="1" si="18"/>
        <v/>
      </c>
      <c r="AB49" s="27" t="str">
        <f t="shared" ca="1" si="18"/>
        <v/>
      </c>
      <c r="AC49" s="27" t="str">
        <f t="shared" ca="1" si="18"/>
        <v/>
      </c>
      <c r="AD49" s="27" t="str">
        <f t="shared" ca="1" si="18"/>
        <v/>
      </c>
      <c r="AE49" s="27" t="str">
        <f t="shared" ca="1" si="18"/>
        <v/>
      </c>
      <c r="AF49" s="27" t="str">
        <f t="shared" ca="1" si="18"/>
        <v/>
      </c>
      <c r="AG49" s="27" t="str">
        <f t="shared" ca="1" si="18"/>
        <v/>
      </c>
      <c r="AH49" s="27" t="str">
        <f t="shared" ca="1" si="18"/>
        <v/>
      </c>
      <c r="AI49" s="27" t="str">
        <f t="shared" ca="1" si="18"/>
        <v/>
      </c>
      <c r="AJ49" s="27" t="str">
        <f t="shared" ca="1" si="18"/>
        <v/>
      </c>
      <c r="AK49" s="27" t="str">
        <f t="shared" ca="1" si="18"/>
        <v/>
      </c>
      <c r="AL49" s="27" t="str">
        <f t="shared" ca="1" si="18"/>
        <v/>
      </c>
      <c r="AM49" s="27" t="str">
        <f t="shared" ca="1" si="18"/>
        <v/>
      </c>
      <c r="AN49" s="27" t="str">
        <f t="shared" ca="1" si="18"/>
        <v/>
      </c>
      <c r="AO49" s="27" t="str">
        <f t="shared" ca="1" si="18"/>
        <v/>
      </c>
      <c r="AP49" s="27" t="str">
        <f t="shared" ca="1" si="18"/>
        <v/>
      </c>
      <c r="AQ49" s="27" t="str">
        <f t="shared" ca="1" si="18"/>
        <v/>
      </c>
      <c r="AR49" s="27" t="str">
        <f t="shared" ca="1" si="18"/>
        <v/>
      </c>
      <c r="AS49" s="27" t="str">
        <f t="shared" ca="1" si="18"/>
        <v/>
      </c>
      <c r="AT49" s="27" t="str">
        <f t="shared" ca="1" si="18"/>
        <v/>
      </c>
      <c r="AU49" s="27" t="str">
        <f t="shared" ca="1" si="18"/>
        <v/>
      </c>
      <c r="AV49" s="27" t="str">
        <f t="shared" ca="1" si="18"/>
        <v/>
      </c>
      <c r="AW49" s="27" t="str">
        <f t="shared" ca="1" si="18"/>
        <v/>
      </c>
      <c r="AX49" s="27" t="str">
        <f t="shared" ca="1" si="18"/>
        <v/>
      </c>
      <c r="AY49" s="27" t="str">
        <f t="shared" ca="1" si="18"/>
        <v/>
      </c>
      <c r="AZ49" s="27" t="str">
        <f t="shared" ca="1" si="18"/>
        <v/>
      </c>
      <c r="BA49" s="27" t="str">
        <f t="shared" ref="BA49:BE49" ca="1" si="19">IF(BA$34="","",SUM(BA46:BA48))</f>
        <v/>
      </c>
      <c r="BB49" s="27" t="str">
        <f t="shared" ca="1" si="19"/>
        <v/>
      </c>
      <c r="BC49" s="27" t="str">
        <f t="shared" ca="1" si="19"/>
        <v/>
      </c>
      <c r="BD49" s="27" t="str">
        <f t="shared" ca="1" si="19"/>
        <v/>
      </c>
      <c r="BE49" s="27" t="str">
        <f t="shared" ca="1" si="19"/>
        <v/>
      </c>
    </row>
    <row r="50" spans="1:57" ht="15.6">
      <c r="A50" s="33"/>
      <c r="B50" s="27"/>
      <c r="C50" s="27"/>
      <c r="D50" s="27"/>
      <c r="E50" s="27"/>
      <c r="F50" s="27"/>
      <c r="G50" s="27"/>
      <c r="H50" s="27"/>
      <c r="I50" s="27"/>
      <c r="J50" s="27"/>
      <c r="K50" s="27"/>
      <c r="L50" s="27"/>
      <c r="M50" s="27"/>
      <c r="N50" s="27"/>
    </row>
    <row r="51" spans="1:57" s="38" customFormat="1" ht="31.15" customHeight="1">
      <c r="A51" s="112" t="s">
        <v>121</v>
      </c>
      <c r="B51" s="112"/>
      <c r="C51" s="112"/>
      <c r="D51" s="112"/>
      <c r="E51" s="112"/>
      <c r="F51" s="112"/>
      <c r="G51" s="34"/>
      <c r="H51" s="34"/>
      <c r="I51" s="34"/>
      <c r="J51" s="34"/>
      <c r="K51" s="34"/>
      <c r="L51" s="34"/>
      <c r="M51" s="34"/>
      <c r="N51" s="34"/>
    </row>
    <row r="52" spans="1:57" ht="15.6">
      <c r="A52" s="40" t="s">
        <v>106</v>
      </c>
      <c r="B52" s="35">
        <f>B$33</f>
        <v>44179</v>
      </c>
      <c r="C52" s="35">
        <f t="shared" ref="C52:BE52" ca="1" si="20">C$33</f>
        <v>44186</v>
      </c>
      <c r="D52" s="35">
        <f t="shared" ca="1" si="20"/>
        <v>44193</v>
      </c>
      <c r="E52" s="35">
        <f t="shared" ca="1" si="20"/>
        <v>44200</v>
      </c>
      <c r="F52" s="35">
        <f t="shared" ca="1" si="20"/>
        <v>44207</v>
      </c>
      <c r="G52" s="35">
        <f t="shared" ca="1" si="20"/>
        <v>44214</v>
      </c>
      <c r="H52" s="35">
        <f t="shared" ca="1" si="20"/>
        <v>44221</v>
      </c>
      <c r="I52" s="35">
        <f t="shared" ca="1" si="20"/>
        <v>44228</v>
      </c>
      <c r="J52" s="35">
        <f t="shared" ca="1" si="20"/>
        <v>44235</v>
      </c>
      <c r="K52" s="35">
        <f t="shared" ca="1" si="20"/>
        <v>44242</v>
      </c>
      <c r="L52" s="35">
        <f t="shared" ca="1" si="20"/>
        <v>44249</v>
      </c>
      <c r="M52" s="35">
        <f t="shared" ca="1" si="20"/>
        <v>44256</v>
      </c>
      <c r="N52" s="35">
        <f t="shared" ca="1" si="20"/>
        <v>44263</v>
      </c>
      <c r="O52" s="35">
        <f t="shared" ca="1" si="20"/>
        <v>44270</v>
      </c>
      <c r="P52" s="35">
        <f t="shared" ca="1" si="20"/>
        <v>44277</v>
      </c>
      <c r="Q52" s="35">
        <f t="shared" ca="1" si="20"/>
        <v>44284</v>
      </c>
      <c r="R52" s="35">
        <f t="shared" ca="1" si="20"/>
        <v>44291</v>
      </c>
      <c r="S52" s="35">
        <f t="shared" ca="1" si="20"/>
        <v>44298</v>
      </c>
      <c r="T52" s="35">
        <f t="shared" ca="1" si="20"/>
        <v>44305</v>
      </c>
      <c r="U52" s="35">
        <f t="shared" ca="1" si="20"/>
        <v>44312</v>
      </c>
      <c r="V52" s="35">
        <f t="shared" ca="1" si="20"/>
        <v>44319</v>
      </c>
      <c r="W52" s="35">
        <f t="shared" ca="1" si="20"/>
        <v>44326</v>
      </c>
      <c r="X52" s="35">
        <f t="shared" ca="1" si="20"/>
        <v>44333</v>
      </c>
      <c r="Y52" s="35">
        <f t="shared" ca="1" si="20"/>
        <v>44340</v>
      </c>
      <c r="Z52" s="35">
        <f t="shared" ca="1" si="20"/>
        <v>44347</v>
      </c>
      <c r="AA52" s="35" t="str">
        <f t="shared" ca="1" si="20"/>
        <v/>
      </c>
      <c r="AB52" s="35" t="str">
        <f t="shared" ca="1" si="20"/>
        <v/>
      </c>
      <c r="AC52" s="35" t="str">
        <f t="shared" ca="1" si="20"/>
        <v/>
      </c>
      <c r="AD52" s="35" t="str">
        <f t="shared" ca="1" si="20"/>
        <v/>
      </c>
      <c r="AE52" s="35" t="str">
        <f t="shared" ca="1" si="20"/>
        <v/>
      </c>
      <c r="AF52" s="35" t="str">
        <f t="shared" ca="1" si="20"/>
        <v/>
      </c>
      <c r="AG52" s="35" t="str">
        <f t="shared" ca="1" si="20"/>
        <v/>
      </c>
      <c r="AH52" s="35" t="str">
        <f t="shared" ca="1" si="20"/>
        <v/>
      </c>
      <c r="AI52" s="35" t="str">
        <f t="shared" ca="1" si="20"/>
        <v/>
      </c>
      <c r="AJ52" s="35" t="str">
        <f t="shared" ca="1" si="20"/>
        <v/>
      </c>
      <c r="AK52" s="35" t="str">
        <f t="shared" ca="1" si="20"/>
        <v/>
      </c>
      <c r="AL52" s="35" t="str">
        <f t="shared" ca="1" si="20"/>
        <v/>
      </c>
      <c r="AM52" s="35" t="str">
        <f t="shared" ca="1" si="20"/>
        <v/>
      </c>
      <c r="AN52" s="35" t="str">
        <f t="shared" ca="1" si="20"/>
        <v/>
      </c>
      <c r="AO52" s="35" t="str">
        <f t="shared" ca="1" si="20"/>
        <v/>
      </c>
      <c r="AP52" s="35" t="str">
        <f t="shared" ca="1" si="20"/>
        <v/>
      </c>
      <c r="AQ52" s="35" t="str">
        <f t="shared" ca="1" si="20"/>
        <v/>
      </c>
      <c r="AR52" s="35" t="str">
        <f t="shared" ca="1" si="20"/>
        <v/>
      </c>
      <c r="AS52" s="35" t="str">
        <f t="shared" ca="1" si="20"/>
        <v/>
      </c>
      <c r="AT52" s="35" t="str">
        <f t="shared" ca="1" si="20"/>
        <v/>
      </c>
      <c r="AU52" s="35" t="str">
        <f t="shared" ca="1" si="20"/>
        <v/>
      </c>
      <c r="AV52" s="35" t="str">
        <f t="shared" ca="1" si="20"/>
        <v/>
      </c>
      <c r="AW52" s="35" t="str">
        <f t="shared" ca="1" si="20"/>
        <v/>
      </c>
      <c r="AX52" s="35" t="str">
        <f t="shared" ca="1" si="20"/>
        <v/>
      </c>
      <c r="AY52" s="35" t="str">
        <f t="shared" ca="1" si="20"/>
        <v/>
      </c>
      <c r="AZ52" s="35" t="str">
        <f t="shared" ca="1" si="20"/>
        <v/>
      </c>
      <c r="BA52" s="35" t="str">
        <f t="shared" ca="1" si="20"/>
        <v/>
      </c>
      <c r="BB52" s="35" t="str">
        <f t="shared" ca="1" si="20"/>
        <v/>
      </c>
      <c r="BC52" s="35" t="str">
        <f t="shared" ca="1" si="20"/>
        <v/>
      </c>
      <c r="BD52" s="35" t="str">
        <f t="shared" ca="1" si="20"/>
        <v/>
      </c>
      <c r="BE52" s="35" t="str">
        <f t="shared" ca="1" si="20"/>
        <v/>
      </c>
    </row>
    <row r="53" spans="1:57" ht="31.15">
      <c r="A53" s="44" t="s">
        <v>122</v>
      </c>
      <c r="B53" s="27">
        <f>IF(B$34="","",IF($K$1="CURRENT RESIDENTS ONLY",COUNTIFS(RESIDENTS!$J:$J,"Pfizer-BioNTech",RESIDENTS!$Q:$Q,"YES",RESIDENTS!$N:$N,"&lt;="&amp;B$34,RESIDENTS!$G:$G,"")+COUNTIFS(RESIDENTS!$J:$J,"Pfizer-BioNTech",RESIDENTS!$Z:$Z,"YES",RESIDENTS!$W:$W,"&lt;="&amp;B$34,RESIDENTS!$G:$G,""),COUNTIFS(RESIDENTS!$J:$J,"Pfizer-BioNTech",RESIDENTS!$Q:$Q,"YES",RESIDENTS!$N:$N,"&lt;="&amp;B$34)+COUNTIFS(RESIDENTS!$J:$J,"Pfizer-BioNTech",RESIDENTS!$Z:$Z,"YES",RESIDENTS!$W:$W,"&lt;="&amp;B$34)))</f>
        <v>0</v>
      </c>
      <c r="C53" s="27">
        <f ca="1">IF(C$34="","",IF($K$1="CURRENT RESIDENTS ONLY",COUNTIFS(RESIDENTS!$J:$J,"Pfizer-BioNTech",RESIDENTS!$Q:$Q,"YES",RESIDENTS!$N:$N,"&lt;="&amp;C$34,RESIDENTS!$G:$G,"")+COUNTIFS(RESIDENTS!$J:$J,"Pfizer-BioNTech",RESIDENTS!$Z:$Z,"YES",RESIDENTS!$W:$W,"&lt;="&amp;C$34,RESIDENTS!$G:$G,""),COUNTIFS(RESIDENTS!$J:$J,"Pfizer-BioNTech",RESIDENTS!$Q:$Q,"YES",RESIDENTS!$N:$N,"&lt;="&amp;C$34)+COUNTIFS(RESIDENTS!$J:$J,"Pfizer-BioNTech",RESIDENTS!$Z:$Z,"YES",RESIDENTS!$W:$W,"&lt;="&amp;C$34)))</f>
        <v>0</v>
      </c>
      <c r="D53" s="27">
        <f ca="1">IF(D$34="","",IF($K$1="CURRENT RESIDENTS ONLY",COUNTIFS(RESIDENTS!$J:$J,"Pfizer-BioNTech",RESIDENTS!$Q:$Q,"YES",RESIDENTS!$N:$N,"&lt;="&amp;D$34,RESIDENTS!$G:$G,"")+COUNTIFS(RESIDENTS!$J:$J,"Pfizer-BioNTech",RESIDENTS!$Z:$Z,"YES",RESIDENTS!$W:$W,"&lt;="&amp;D$34,RESIDENTS!$G:$G,""),COUNTIFS(RESIDENTS!$J:$J,"Pfizer-BioNTech",RESIDENTS!$Q:$Q,"YES",RESIDENTS!$N:$N,"&lt;="&amp;D$34)+COUNTIFS(RESIDENTS!$J:$J,"Pfizer-BioNTech",RESIDENTS!$Z:$Z,"YES",RESIDENTS!$W:$W,"&lt;="&amp;D$34)))</f>
        <v>0</v>
      </c>
      <c r="E53" s="27">
        <f ca="1">IF(E$34="","",IF($K$1="CURRENT RESIDENTS ONLY",COUNTIFS(RESIDENTS!$J:$J,"Pfizer-BioNTech",RESIDENTS!$Q:$Q,"YES",RESIDENTS!$N:$N,"&lt;="&amp;E$34,RESIDENTS!$G:$G,"")+COUNTIFS(RESIDENTS!$J:$J,"Pfizer-BioNTech",RESIDENTS!$Z:$Z,"YES",RESIDENTS!$W:$W,"&lt;="&amp;E$34,RESIDENTS!$G:$G,""),COUNTIFS(RESIDENTS!$J:$J,"Pfizer-BioNTech",RESIDENTS!$Q:$Q,"YES",RESIDENTS!$N:$N,"&lt;="&amp;E$34)+COUNTIFS(RESIDENTS!$J:$J,"Pfizer-BioNTech",RESIDENTS!$Z:$Z,"YES",RESIDENTS!$W:$W,"&lt;="&amp;E$34)))</f>
        <v>0</v>
      </c>
      <c r="F53" s="27">
        <f ca="1">IF(F$34="","",IF($K$1="CURRENT RESIDENTS ONLY",COUNTIFS(RESIDENTS!$J:$J,"Pfizer-BioNTech",RESIDENTS!$Q:$Q,"YES",RESIDENTS!$N:$N,"&lt;="&amp;F$34,RESIDENTS!$G:$G,"")+COUNTIFS(RESIDENTS!$J:$J,"Pfizer-BioNTech",RESIDENTS!$Z:$Z,"YES",RESIDENTS!$W:$W,"&lt;="&amp;F$34,RESIDENTS!$G:$G,""),COUNTIFS(RESIDENTS!$J:$J,"Pfizer-BioNTech",RESIDENTS!$Q:$Q,"YES",RESIDENTS!$N:$N,"&lt;="&amp;F$34)+COUNTIFS(RESIDENTS!$J:$J,"Pfizer-BioNTech",RESIDENTS!$Z:$Z,"YES",RESIDENTS!$W:$W,"&lt;="&amp;F$34)))</f>
        <v>0</v>
      </c>
      <c r="G53" s="27">
        <f ca="1">IF(G$34="","",IF($K$1="CURRENT RESIDENTS ONLY",COUNTIFS(RESIDENTS!$J:$J,"Pfizer-BioNTech",RESIDENTS!$Q:$Q,"YES",RESIDENTS!$N:$N,"&lt;="&amp;G$34,RESIDENTS!$G:$G,"")+COUNTIFS(RESIDENTS!$J:$J,"Pfizer-BioNTech",RESIDENTS!$Z:$Z,"YES",RESIDENTS!$W:$W,"&lt;="&amp;G$34,RESIDENTS!$G:$G,""),COUNTIFS(RESIDENTS!$J:$J,"Pfizer-BioNTech",RESIDENTS!$Q:$Q,"YES",RESIDENTS!$N:$N,"&lt;="&amp;G$34)+COUNTIFS(RESIDENTS!$J:$J,"Pfizer-BioNTech",RESIDENTS!$Z:$Z,"YES",RESIDENTS!$W:$W,"&lt;="&amp;G$34)))</f>
        <v>0</v>
      </c>
      <c r="H53" s="27">
        <f ca="1">IF(H$34="","",IF($K$1="CURRENT RESIDENTS ONLY",COUNTIFS(RESIDENTS!$J:$J,"Pfizer-BioNTech",RESIDENTS!$Q:$Q,"YES",RESIDENTS!$N:$N,"&lt;="&amp;H$34,RESIDENTS!$G:$G,"")+COUNTIFS(RESIDENTS!$J:$J,"Pfizer-BioNTech",RESIDENTS!$Z:$Z,"YES",RESIDENTS!$W:$W,"&lt;="&amp;H$34,RESIDENTS!$G:$G,""),COUNTIFS(RESIDENTS!$J:$J,"Pfizer-BioNTech",RESIDENTS!$Q:$Q,"YES",RESIDENTS!$N:$N,"&lt;="&amp;H$34)+COUNTIFS(RESIDENTS!$J:$J,"Pfizer-BioNTech",RESIDENTS!$Z:$Z,"YES",RESIDENTS!$W:$W,"&lt;="&amp;H$34)))</f>
        <v>0</v>
      </c>
      <c r="I53" s="27">
        <f ca="1">IF(I$34="","",IF($K$1="CURRENT RESIDENTS ONLY",COUNTIFS(RESIDENTS!$J:$J,"Pfizer-BioNTech",RESIDENTS!$Q:$Q,"YES",RESIDENTS!$N:$N,"&lt;="&amp;I$34,RESIDENTS!$G:$G,"")+COUNTIFS(RESIDENTS!$J:$J,"Pfizer-BioNTech",RESIDENTS!$Z:$Z,"YES",RESIDENTS!$W:$W,"&lt;="&amp;I$34,RESIDENTS!$G:$G,""),COUNTIFS(RESIDENTS!$J:$J,"Pfizer-BioNTech",RESIDENTS!$Q:$Q,"YES",RESIDENTS!$N:$N,"&lt;="&amp;I$34)+COUNTIFS(RESIDENTS!$J:$J,"Pfizer-BioNTech",RESIDENTS!$Z:$Z,"YES",RESIDENTS!$W:$W,"&lt;="&amp;I$34)))</f>
        <v>0</v>
      </c>
      <c r="J53" s="27">
        <f ca="1">IF(J$34="","",IF($K$1="CURRENT RESIDENTS ONLY",COUNTIFS(RESIDENTS!$J:$J,"Pfizer-BioNTech",RESIDENTS!$Q:$Q,"YES",RESIDENTS!$N:$N,"&lt;="&amp;J$34,RESIDENTS!$G:$G,"")+COUNTIFS(RESIDENTS!$J:$J,"Pfizer-BioNTech",RESIDENTS!$Z:$Z,"YES",RESIDENTS!$W:$W,"&lt;="&amp;J$34,RESIDENTS!$G:$G,""),COUNTIFS(RESIDENTS!$J:$J,"Pfizer-BioNTech",RESIDENTS!$Q:$Q,"YES",RESIDENTS!$N:$N,"&lt;="&amp;J$34)+COUNTIFS(RESIDENTS!$J:$J,"Pfizer-BioNTech",RESIDENTS!$Z:$Z,"YES",RESIDENTS!$W:$W,"&lt;="&amp;J$34)))</f>
        <v>0</v>
      </c>
      <c r="K53" s="27">
        <f ca="1">IF(K$34="","",IF($K$1="CURRENT RESIDENTS ONLY",COUNTIFS(RESIDENTS!$J:$J,"Pfizer-BioNTech",RESIDENTS!$Q:$Q,"YES",RESIDENTS!$N:$N,"&lt;="&amp;K$34,RESIDENTS!$G:$G,"")+COUNTIFS(RESIDENTS!$J:$J,"Pfizer-BioNTech",RESIDENTS!$Z:$Z,"YES",RESIDENTS!$W:$W,"&lt;="&amp;K$34,RESIDENTS!$G:$G,""),COUNTIFS(RESIDENTS!$J:$J,"Pfizer-BioNTech",RESIDENTS!$Q:$Q,"YES",RESIDENTS!$N:$N,"&lt;="&amp;K$34)+COUNTIFS(RESIDENTS!$J:$J,"Pfizer-BioNTech",RESIDENTS!$Z:$Z,"YES",RESIDENTS!$W:$W,"&lt;="&amp;K$34)))</f>
        <v>0</v>
      </c>
      <c r="L53" s="27">
        <f ca="1">IF(L$34="","",IF($K$1="CURRENT RESIDENTS ONLY",COUNTIFS(RESIDENTS!$J:$J,"Pfizer-BioNTech",RESIDENTS!$Q:$Q,"YES",RESIDENTS!$N:$N,"&lt;="&amp;L$34,RESIDENTS!$G:$G,"")+COUNTIFS(RESIDENTS!$J:$J,"Pfizer-BioNTech",RESIDENTS!$Z:$Z,"YES",RESIDENTS!$W:$W,"&lt;="&amp;L$34,RESIDENTS!$G:$G,""),COUNTIFS(RESIDENTS!$J:$J,"Pfizer-BioNTech",RESIDENTS!$Q:$Q,"YES",RESIDENTS!$N:$N,"&lt;="&amp;L$34)+COUNTIFS(RESIDENTS!$J:$J,"Pfizer-BioNTech",RESIDENTS!$Z:$Z,"YES",RESIDENTS!$W:$W,"&lt;="&amp;L$34)))</f>
        <v>0</v>
      </c>
      <c r="M53" s="27">
        <f ca="1">IF(M$34="","",IF($K$1="CURRENT RESIDENTS ONLY",COUNTIFS(RESIDENTS!$J:$J,"Pfizer-BioNTech",RESIDENTS!$Q:$Q,"YES",RESIDENTS!$N:$N,"&lt;="&amp;M$34,RESIDENTS!$G:$G,"")+COUNTIFS(RESIDENTS!$J:$J,"Pfizer-BioNTech",RESIDENTS!$Z:$Z,"YES",RESIDENTS!$W:$W,"&lt;="&amp;M$34,RESIDENTS!$G:$G,""),COUNTIFS(RESIDENTS!$J:$J,"Pfizer-BioNTech",RESIDENTS!$Q:$Q,"YES",RESIDENTS!$N:$N,"&lt;="&amp;M$34)+COUNTIFS(RESIDENTS!$J:$J,"Pfizer-BioNTech",RESIDENTS!$Z:$Z,"YES",RESIDENTS!$W:$W,"&lt;="&amp;M$34)))</f>
        <v>0</v>
      </c>
      <c r="N53" s="27">
        <f ca="1">IF(N$34="","",IF($K$1="CURRENT RESIDENTS ONLY",COUNTIFS(RESIDENTS!$J:$J,"Pfizer-BioNTech",RESIDENTS!$Q:$Q,"YES",RESIDENTS!$N:$N,"&lt;="&amp;N$34,RESIDENTS!$G:$G,"")+COUNTIFS(RESIDENTS!$J:$J,"Pfizer-BioNTech",RESIDENTS!$Z:$Z,"YES",RESIDENTS!$W:$W,"&lt;="&amp;N$34,RESIDENTS!$G:$G,""),COUNTIFS(RESIDENTS!$J:$J,"Pfizer-BioNTech",RESIDENTS!$Q:$Q,"YES",RESIDENTS!$N:$N,"&lt;="&amp;N$34)+COUNTIFS(RESIDENTS!$J:$J,"Pfizer-BioNTech",RESIDENTS!$Z:$Z,"YES",RESIDENTS!$W:$W,"&lt;="&amp;N$34)))</f>
        <v>0</v>
      </c>
      <c r="O53" s="27">
        <f ca="1">IF(O$34="","",IF($K$1="CURRENT RESIDENTS ONLY",COUNTIFS(RESIDENTS!$J:$J,"Pfizer-BioNTech",RESIDENTS!$Q:$Q,"YES",RESIDENTS!$N:$N,"&lt;="&amp;O$34,RESIDENTS!$G:$G,"")+COUNTIFS(RESIDENTS!$J:$J,"Pfizer-BioNTech",RESIDENTS!$Z:$Z,"YES",RESIDENTS!$W:$W,"&lt;="&amp;O$34,RESIDENTS!$G:$G,""),COUNTIFS(RESIDENTS!$J:$J,"Pfizer-BioNTech",RESIDENTS!$Q:$Q,"YES",RESIDENTS!$N:$N,"&lt;="&amp;O$34)+COUNTIFS(RESIDENTS!$J:$J,"Pfizer-BioNTech",RESIDENTS!$Z:$Z,"YES",RESIDENTS!$W:$W,"&lt;="&amp;O$34)))</f>
        <v>0</v>
      </c>
      <c r="P53" s="27">
        <f ca="1">IF(P$34="","",IF($K$1="CURRENT RESIDENTS ONLY",COUNTIFS(RESIDENTS!$J:$J,"Pfizer-BioNTech",RESIDENTS!$Q:$Q,"YES",RESIDENTS!$N:$N,"&lt;="&amp;P$34,RESIDENTS!$G:$G,"")+COUNTIFS(RESIDENTS!$J:$J,"Pfizer-BioNTech",RESIDENTS!$Z:$Z,"YES",RESIDENTS!$W:$W,"&lt;="&amp;P$34,RESIDENTS!$G:$G,""),COUNTIFS(RESIDENTS!$J:$J,"Pfizer-BioNTech",RESIDENTS!$Q:$Q,"YES",RESIDENTS!$N:$N,"&lt;="&amp;P$34)+COUNTIFS(RESIDENTS!$J:$J,"Pfizer-BioNTech",RESIDENTS!$Z:$Z,"YES",RESIDENTS!$W:$W,"&lt;="&amp;P$34)))</f>
        <v>0</v>
      </c>
      <c r="Q53" s="27">
        <f ca="1">IF(Q$34="","",IF($K$1="CURRENT RESIDENTS ONLY",COUNTIFS(RESIDENTS!$J:$J,"Pfizer-BioNTech",RESIDENTS!$Q:$Q,"YES",RESIDENTS!$N:$N,"&lt;="&amp;Q$34,RESIDENTS!$G:$G,"")+COUNTIFS(RESIDENTS!$J:$J,"Pfizer-BioNTech",RESIDENTS!$Z:$Z,"YES",RESIDENTS!$W:$W,"&lt;="&amp;Q$34,RESIDENTS!$G:$G,""),COUNTIFS(RESIDENTS!$J:$J,"Pfizer-BioNTech",RESIDENTS!$Q:$Q,"YES",RESIDENTS!$N:$N,"&lt;="&amp;Q$34)+COUNTIFS(RESIDENTS!$J:$J,"Pfizer-BioNTech",RESIDENTS!$Z:$Z,"YES",RESIDENTS!$W:$W,"&lt;="&amp;Q$34)))</f>
        <v>0</v>
      </c>
      <c r="R53" s="27">
        <f ca="1">IF(R$34="","",IF($K$1="CURRENT RESIDENTS ONLY",COUNTIFS(RESIDENTS!$J:$J,"Pfizer-BioNTech",RESIDENTS!$Q:$Q,"YES",RESIDENTS!$N:$N,"&lt;="&amp;R$34,RESIDENTS!$G:$G,"")+COUNTIFS(RESIDENTS!$J:$J,"Pfizer-BioNTech",RESIDENTS!$Z:$Z,"YES",RESIDENTS!$W:$W,"&lt;="&amp;R$34,RESIDENTS!$G:$G,""),COUNTIFS(RESIDENTS!$J:$J,"Pfizer-BioNTech",RESIDENTS!$Q:$Q,"YES",RESIDENTS!$N:$N,"&lt;="&amp;R$34)+COUNTIFS(RESIDENTS!$J:$J,"Pfizer-BioNTech",RESIDENTS!$Z:$Z,"YES",RESIDENTS!$W:$W,"&lt;="&amp;R$34)))</f>
        <v>0</v>
      </c>
      <c r="S53" s="27">
        <f ca="1">IF(S$34="","",IF($K$1="CURRENT RESIDENTS ONLY",COUNTIFS(RESIDENTS!$J:$J,"Pfizer-BioNTech",RESIDENTS!$Q:$Q,"YES",RESIDENTS!$N:$N,"&lt;="&amp;S$34,RESIDENTS!$G:$G,"")+COUNTIFS(RESIDENTS!$J:$J,"Pfizer-BioNTech",RESIDENTS!$Z:$Z,"YES",RESIDENTS!$W:$W,"&lt;="&amp;S$34,RESIDENTS!$G:$G,""),COUNTIFS(RESIDENTS!$J:$J,"Pfizer-BioNTech",RESIDENTS!$Q:$Q,"YES",RESIDENTS!$N:$N,"&lt;="&amp;S$34)+COUNTIFS(RESIDENTS!$J:$J,"Pfizer-BioNTech",RESIDENTS!$Z:$Z,"YES",RESIDENTS!$W:$W,"&lt;="&amp;S$34)))</f>
        <v>0</v>
      </c>
      <c r="T53" s="27">
        <f ca="1">IF(T$34="","",IF($K$1="CURRENT RESIDENTS ONLY",COUNTIFS(RESIDENTS!$J:$J,"Pfizer-BioNTech",RESIDENTS!$Q:$Q,"YES",RESIDENTS!$N:$N,"&lt;="&amp;T$34,RESIDENTS!$G:$G,"")+COUNTIFS(RESIDENTS!$J:$J,"Pfizer-BioNTech",RESIDENTS!$Z:$Z,"YES",RESIDENTS!$W:$W,"&lt;="&amp;T$34,RESIDENTS!$G:$G,""),COUNTIFS(RESIDENTS!$J:$J,"Pfizer-BioNTech",RESIDENTS!$Q:$Q,"YES",RESIDENTS!$N:$N,"&lt;="&amp;T$34)+COUNTIFS(RESIDENTS!$J:$J,"Pfizer-BioNTech",RESIDENTS!$Z:$Z,"YES",RESIDENTS!$W:$W,"&lt;="&amp;T$34)))</f>
        <v>0</v>
      </c>
      <c r="U53" s="27">
        <f ca="1">IF(U$34="","",IF($K$1="CURRENT RESIDENTS ONLY",COUNTIFS(RESIDENTS!$J:$J,"Pfizer-BioNTech",RESIDENTS!$Q:$Q,"YES",RESIDENTS!$N:$N,"&lt;="&amp;U$34,RESIDENTS!$G:$G,"")+COUNTIFS(RESIDENTS!$J:$J,"Pfizer-BioNTech",RESIDENTS!$Z:$Z,"YES",RESIDENTS!$W:$W,"&lt;="&amp;U$34,RESIDENTS!$G:$G,""),COUNTIFS(RESIDENTS!$J:$J,"Pfizer-BioNTech",RESIDENTS!$Q:$Q,"YES",RESIDENTS!$N:$N,"&lt;="&amp;U$34)+COUNTIFS(RESIDENTS!$J:$J,"Pfizer-BioNTech",RESIDENTS!$Z:$Z,"YES",RESIDENTS!$W:$W,"&lt;="&amp;U$34)))</f>
        <v>0</v>
      </c>
      <c r="V53" s="27">
        <f ca="1">IF(V$34="","",IF($K$1="CURRENT RESIDENTS ONLY",COUNTIFS(RESIDENTS!$J:$J,"Pfizer-BioNTech",RESIDENTS!$Q:$Q,"YES",RESIDENTS!$N:$N,"&lt;="&amp;V$34,RESIDENTS!$G:$G,"")+COUNTIFS(RESIDENTS!$J:$J,"Pfizer-BioNTech",RESIDENTS!$Z:$Z,"YES",RESIDENTS!$W:$W,"&lt;="&amp;V$34,RESIDENTS!$G:$G,""),COUNTIFS(RESIDENTS!$J:$J,"Pfizer-BioNTech",RESIDENTS!$Q:$Q,"YES",RESIDENTS!$N:$N,"&lt;="&amp;V$34)+COUNTIFS(RESIDENTS!$J:$J,"Pfizer-BioNTech",RESIDENTS!$Z:$Z,"YES",RESIDENTS!$W:$W,"&lt;="&amp;V$34)))</f>
        <v>0</v>
      </c>
      <c r="W53" s="27">
        <f ca="1">IF(W$34="","",IF($K$1="CURRENT RESIDENTS ONLY",COUNTIFS(RESIDENTS!$J:$J,"Pfizer-BioNTech",RESIDENTS!$Q:$Q,"YES",RESIDENTS!$N:$N,"&lt;="&amp;W$34,RESIDENTS!$G:$G,"")+COUNTIFS(RESIDENTS!$J:$J,"Pfizer-BioNTech",RESIDENTS!$Z:$Z,"YES",RESIDENTS!$W:$W,"&lt;="&amp;W$34,RESIDENTS!$G:$G,""),COUNTIFS(RESIDENTS!$J:$J,"Pfizer-BioNTech",RESIDENTS!$Q:$Q,"YES",RESIDENTS!$N:$N,"&lt;="&amp;W$34)+COUNTIFS(RESIDENTS!$J:$J,"Pfizer-BioNTech",RESIDENTS!$Z:$Z,"YES",RESIDENTS!$W:$W,"&lt;="&amp;W$34)))</f>
        <v>0</v>
      </c>
      <c r="X53" s="27">
        <f ca="1">IF(X$34="","",IF($K$1="CURRENT RESIDENTS ONLY",COUNTIFS(RESIDENTS!$J:$J,"Pfizer-BioNTech",RESIDENTS!$Q:$Q,"YES",RESIDENTS!$N:$N,"&lt;="&amp;X$34,RESIDENTS!$G:$G,"")+COUNTIFS(RESIDENTS!$J:$J,"Pfizer-BioNTech",RESIDENTS!$Z:$Z,"YES",RESIDENTS!$W:$W,"&lt;="&amp;X$34,RESIDENTS!$G:$G,""),COUNTIFS(RESIDENTS!$J:$J,"Pfizer-BioNTech",RESIDENTS!$Q:$Q,"YES",RESIDENTS!$N:$N,"&lt;="&amp;X$34)+COUNTIFS(RESIDENTS!$J:$J,"Pfizer-BioNTech",RESIDENTS!$Z:$Z,"YES",RESIDENTS!$W:$W,"&lt;="&amp;X$34)))</f>
        <v>0</v>
      </c>
      <c r="Y53" s="27">
        <f ca="1">IF(Y$34="","",IF($K$1="CURRENT RESIDENTS ONLY",COUNTIFS(RESIDENTS!$J:$J,"Pfizer-BioNTech",RESIDENTS!$Q:$Q,"YES",RESIDENTS!$N:$N,"&lt;="&amp;Y$34,RESIDENTS!$G:$G,"")+COUNTIFS(RESIDENTS!$J:$J,"Pfizer-BioNTech",RESIDENTS!$Z:$Z,"YES",RESIDENTS!$W:$W,"&lt;="&amp;Y$34,RESIDENTS!$G:$G,""),COUNTIFS(RESIDENTS!$J:$J,"Pfizer-BioNTech",RESIDENTS!$Q:$Q,"YES",RESIDENTS!$N:$N,"&lt;="&amp;Y$34)+COUNTIFS(RESIDENTS!$J:$J,"Pfizer-BioNTech",RESIDENTS!$Z:$Z,"YES",RESIDENTS!$W:$W,"&lt;="&amp;Y$34)))</f>
        <v>0</v>
      </c>
      <c r="Z53" s="27">
        <f ca="1">IF(Z$34="","",IF($K$1="CURRENT RESIDENTS ONLY",COUNTIFS(RESIDENTS!$J:$J,"Pfizer-BioNTech",RESIDENTS!$Q:$Q,"YES",RESIDENTS!$N:$N,"&lt;="&amp;Z$34,RESIDENTS!$G:$G,"")+COUNTIFS(RESIDENTS!$J:$J,"Pfizer-BioNTech",RESIDENTS!$Z:$Z,"YES",RESIDENTS!$W:$W,"&lt;="&amp;Z$34,RESIDENTS!$G:$G,""),COUNTIFS(RESIDENTS!$J:$J,"Pfizer-BioNTech",RESIDENTS!$Q:$Q,"YES",RESIDENTS!$N:$N,"&lt;="&amp;Z$34)+COUNTIFS(RESIDENTS!$J:$J,"Pfizer-BioNTech",RESIDENTS!$Z:$Z,"YES",RESIDENTS!$W:$W,"&lt;="&amp;Z$34)))</f>
        <v>0</v>
      </c>
      <c r="AA53" s="27" t="str">
        <f ca="1">IF(AA$34="","",IF($K$1="CURRENT RESIDENTS ONLY",COUNTIFS(RESIDENTS!$J:$J,"Pfizer-BioNTech",RESIDENTS!$Q:$Q,"YES",RESIDENTS!$N:$N,"&lt;="&amp;AA$34,RESIDENTS!$G:$G,"")+COUNTIFS(RESIDENTS!$J:$J,"Pfizer-BioNTech",RESIDENTS!$Z:$Z,"YES",RESIDENTS!$W:$W,"&lt;="&amp;AA$34,RESIDENTS!$G:$G,""),COUNTIFS(RESIDENTS!$J:$J,"Pfizer-BioNTech",RESIDENTS!$Q:$Q,"YES",RESIDENTS!$N:$N,"&lt;="&amp;AA$34)+COUNTIFS(RESIDENTS!$J:$J,"Pfizer-BioNTech",RESIDENTS!$Z:$Z,"YES",RESIDENTS!$W:$W,"&lt;="&amp;AA$34)))</f>
        <v/>
      </c>
      <c r="AB53" s="27" t="str">
        <f ca="1">IF(AB$34="","",IF($K$1="CURRENT RESIDENTS ONLY",COUNTIFS(RESIDENTS!$J:$J,"Pfizer-BioNTech",RESIDENTS!$Q:$Q,"YES",RESIDENTS!$N:$N,"&lt;="&amp;AB$34,RESIDENTS!$G:$G,"")+COUNTIFS(RESIDENTS!$J:$J,"Pfizer-BioNTech",RESIDENTS!$Z:$Z,"YES",RESIDENTS!$W:$W,"&lt;="&amp;AB$34,RESIDENTS!$G:$G,""),COUNTIFS(RESIDENTS!$J:$J,"Pfizer-BioNTech",RESIDENTS!$Q:$Q,"YES",RESIDENTS!$N:$N,"&lt;="&amp;AB$34)+COUNTIFS(RESIDENTS!$J:$J,"Pfizer-BioNTech",RESIDENTS!$Z:$Z,"YES",RESIDENTS!$W:$W,"&lt;="&amp;AB$34)))</f>
        <v/>
      </c>
      <c r="AC53" s="27" t="str">
        <f ca="1">IF(AC$34="","",IF($K$1="CURRENT RESIDENTS ONLY",COUNTIFS(RESIDENTS!$J:$J,"Pfizer-BioNTech",RESIDENTS!$Q:$Q,"YES",RESIDENTS!$N:$N,"&lt;="&amp;AC$34,RESIDENTS!$G:$G,"")+COUNTIFS(RESIDENTS!$J:$J,"Pfizer-BioNTech",RESIDENTS!$Z:$Z,"YES",RESIDENTS!$W:$W,"&lt;="&amp;AC$34,RESIDENTS!$G:$G,""),COUNTIFS(RESIDENTS!$J:$J,"Pfizer-BioNTech",RESIDENTS!$Q:$Q,"YES",RESIDENTS!$N:$N,"&lt;="&amp;AC$34)+COUNTIFS(RESIDENTS!$J:$J,"Pfizer-BioNTech",RESIDENTS!$Z:$Z,"YES",RESIDENTS!$W:$W,"&lt;="&amp;AC$34)))</f>
        <v/>
      </c>
      <c r="AD53" s="27" t="str">
        <f ca="1">IF(AD$34="","",IF($K$1="CURRENT RESIDENTS ONLY",COUNTIFS(RESIDENTS!$J:$J,"Pfizer-BioNTech",RESIDENTS!$Q:$Q,"YES",RESIDENTS!$N:$N,"&lt;="&amp;AD$34,RESIDENTS!$G:$G,"")+COUNTIFS(RESIDENTS!$J:$J,"Pfizer-BioNTech",RESIDENTS!$Z:$Z,"YES",RESIDENTS!$W:$W,"&lt;="&amp;AD$34,RESIDENTS!$G:$G,""),COUNTIFS(RESIDENTS!$J:$J,"Pfizer-BioNTech",RESIDENTS!$Q:$Q,"YES",RESIDENTS!$N:$N,"&lt;="&amp;AD$34)+COUNTIFS(RESIDENTS!$J:$J,"Pfizer-BioNTech",RESIDENTS!$Z:$Z,"YES",RESIDENTS!$W:$W,"&lt;="&amp;AD$34)))</f>
        <v/>
      </c>
      <c r="AE53" s="27" t="str">
        <f ca="1">IF(AE$34="","",IF($K$1="CURRENT RESIDENTS ONLY",COUNTIFS(RESIDENTS!$J:$J,"Pfizer-BioNTech",RESIDENTS!$Q:$Q,"YES",RESIDENTS!$N:$N,"&lt;="&amp;AE$34,RESIDENTS!$G:$G,"")+COUNTIFS(RESIDENTS!$J:$J,"Pfizer-BioNTech",RESIDENTS!$Z:$Z,"YES",RESIDENTS!$W:$W,"&lt;="&amp;AE$34,RESIDENTS!$G:$G,""),COUNTIFS(RESIDENTS!$J:$J,"Pfizer-BioNTech",RESIDENTS!$Q:$Q,"YES",RESIDENTS!$N:$N,"&lt;="&amp;AE$34)+COUNTIFS(RESIDENTS!$J:$J,"Pfizer-BioNTech",RESIDENTS!$Z:$Z,"YES",RESIDENTS!$W:$W,"&lt;="&amp;AE$34)))</f>
        <v/>
      </c>
      <c r="AF53" s="27" t="str">
        <f ca="1">IF(AF$34="","",IF($K$1="CURRENT RESIDENTS ONLY",COUNTIFS(RESIDENTS!$J:$J,"Pfizer-BioNTech",RESIDENTS!$Q:$Q,"YES",RESIDENTS!$N:$N,"&lt;="&amp;AF$34,RESIDENTS!$G:$G,"")+COUNTIFS(RESIDENTS!$J:$J,"Pfizer-BioNTech",RESIDENTS!$Z:$Z,"YES",RESIDENTS!$W:$W,"&lt;="&amp;AF$34,RESIDENTS!$G:$G,""),COUNTIFS(RESIDENTS!$J:$J,"Pfizer-BioNTech",RESIDENTS!$Q:$Q,"YES",RESIDENTS!$N:$N,"&lt;="&amp;AF$34)+COUNTIFS(RESIDENTS!$J:$J,"Pfizer-BioNTech",RESIDENTS!$Z:$Z,"YES",RESIDENTS!$W:$W,"&lt;="&amp;AF$34)))</f>
        <v/>
      </c>
      <c r="AG53" s="27" t="str">
        <f ca="1">IF(AG$34="","",IF($K$1="CURRENT RESIDENTS ONLY",COUNTIFS(RESIDENTS!$J:$J,"Pfizer-BioNTech",RESIDENTS!$Q:$Q,"YES",RESIDENTS!$N:$N,"&lt;="&amp;AG$34,RESIDENTS!$G:$G,"")+COUNTIFS(RESIDENTS!$J:$J,"Pfizer-BioNTech",RESIDENTS!$Z:$Z,"YES",RESIDENTS!$W:$W,"&lt;="&amp;AG$34,RESIDENTS!$G:$G,""),COUNTIFS(RESIDENTS!$J:$J,"Pfizer-BioNTech",RESIDENTS!$Q:$Q,"YES",RESIDENTS!$N:$N,"&lt;="&amp;AG$34)+COUNTIFS(RESIDENTS!$J:$J,"Pfizer-BioNTech",RESIDENTS!$Z:$Z,"YES",RESIDENTS!$W:$W,"&lt;="&amp;AG$34)))</f>
        <v/>
      </c>
      <c r="AH53" s="27" t="str">
        <f ca="1">IF(AH$34="","",IF($K$1="CURRENT RESIDENTS ONLY",COUNTIFS(RESIDENTS!$J:$J,"Pfizer-BioNTech",RESIDENTS!$Q:$Q,"YES",RESIDENTS!$N:$N,"&lt;="&amp;AH$34,RESIDENTS!$G:$G,"")+COUNTIFS(RESIDENTS!$J:$J,"Pfizer-BioNTech",RESIDENTS!$Z:$Z,"YES",RESIDENTS!$W:$W,"&lt;="&amp;AH$34,RESIDENTS!$G:$G,""),COUNTIFS(RESIDENTS!$J:$J,"Pfizer-BioNTech",RESIDENTS!$Q:$Q,"YES",RESIDENTS!$N:$N,"&lt;="&amp;AH$34)+COUNTIFS(RESIDENTS!$J:$J,"Pfizer-BioNTech",RESIDENTS!$Z:$Z,"YES",RESIDENTS!$W:$W,"&lt;="&amp;AH$34)))</f>
        <v/>
      </c>
      <c r="AI53" s="27" t="str">
        <f ca="1">IF(AI$34="","",IF($K$1="CURRENT RESIDENTS ONLY",COUNTIFS(RESIDENTS!$J:$J,"Pfizer-BioNTech",RESIDENTS!$Q:$Q,"YES",RESIDENTS!$N:$N,"&lt;="&amp;AI$34,RESIDENTS!$G:$G,"")+COUNTIFS(RESIDENTS!$J:$J,"Pfizer-BioNTech",RESIDENTS!$Z:$Z,"YES",RESIDENTS!$W:$W,"&lt;="&amp;AI$34,RESIDENTS!$G:$G,""),COUNTIFS(RESIDENTS!$J:$J,"Pfizer-BioNTech",RESIDENTS!$Q:$Q,"YES",RESIDENTS!$N:$N,"&lt;="&amp;AI$34)+COUNTIFS(RESIDENTS!$J:$J,"Pfizer-BioNTech",RESIDENTS!$Z:$Z,"YES",RESIDENTS!$W:$W,"&lt;="&amp;AI$34)))</f>
        <v/>
      </c>
      <c r="AJ53" s="27" t="str">
        <f ca="1">IF(AJ$34="","",IF($K$1="CURRENT RESIDENTS ONLY",COUNTIFS(RESIDENTS!$J:$J,"Pfizer-BioNTech",RESIDENTS!$Q:$Q,"YES",RESIDENTS!$N:$N,"&lt;="&amp;AJ$34,RESIDENTS!$G:$G,"")+COUNTIFS(RESIDENTS!$J:$J,"Pfizer-BioNTech",RESIDENTS!$Z:$Z,"YES",RESIDENTS!$W:$W,"&lt;="&amp;AJ$34,RESIDENTS!$G:$G,""),COUNTIFS(RESIDENTS!$J:$J,"Pfizer-BioNTech",RESIDENTS!$Q:$Q,"YES",RESIDENTS!$N:$N,"&lt;="&amp;AJ$34)+COUNTIFS(RESIDENTS!$J:$J,"Pfizer-BioNTech",RESIDENTS!$Z:$Z,"YES",RESIDENTS!$W:$W,"&lt;="&amp;AJ$34)))</f>
        <v/>
      </c>
      <c r="AK53" s="27" t="str">
        <f ca="1">IF(AK$34="","",IF($K$1="CURRENT RESIDENTS ONLY",COUNTIFS(RESIDENTS!$J:$J,"Pfizer-BioNTech",RESIDENTS!$Q:$Q,"YES",RESIDENTS!$N:$N,"&lt;="&amp;AK$34,RESIDENTS!$G:$G,"")+COUNTIFS(RESIDENTS!$J:$J,"Pfizer-BioNTech",RESIDENTS!$Z:$Z,"YES",RESIDENTS!$W:$W,"&lt;="&amp;AK$34,RESIDENTS!$G:$G,""),COUNTIFS(RESIDENTS!$J:$J,"Pfizer-BioNTech",RESIDENTS!$Q:$Q,"YES",RESIDENTS!$N:$N,"&lt;="&amp;AK$34)+COUNTIFS(RESIDENTS!$J:$J,"Pfizer-BioNTech",RESIDENTS!$Z:$Z,"YES",RESIDENTS!$W:$W,"&lt;="&amp;AK$34)))</f>
        <v/>
      </c>
      <c r="AL53" s="27" t="str">
        <f ca="1">IF(AL$34="","",IF($K$1="CURRENT RESIDENTS ONLY",COUNTIFS(RESIDENTS!$J:$J,"Pfizer-BioNTech",RESIDENTS!$Q:$Q,"YES",RESIDENTS!$N:$N,"&lt;="&amp;AL$34,RESIDENTS!$G:$G,"")+COUNTIFS(RESIDENTS!$J:$J,"Pfizer-BioNTech",RESIDENTS!$Z:$Z,"YES",RESIDENTS!$W:$W,"&lt;="&amp;AL$34,RESIDENTS!$G:$G,""),COUNTIFS(RESIDENTS!$J:$J,"Pfizer-BioNTech",RESIDENTS!$Q:$Q,"YES",RESIDENTS!$N:$N,"&lt;="&amp;AL$34)+COUNTIFS(RESIDENTS!$J:$J,"Pfizer-BioNTech",RESIDENTS!$Z:$Z,"YES",RESIDENTS!$W:$W,"&lt;="&amp;AL$34)))</f>
        <v/>
      </c>
      <c r="AM53" s="27" t="str">
        <f ca="1">IF(AM$34="","",IF($K$1="CURRENT RESIDENTS ONLY",COUNTIFS(RESIDENTS!$J:$J,"Pfizer-BioNTech",RESIDENTS!$Q:$Q,"YES",RESIDENTS!$N:$N,"&lt;="&amp;AM$34,RESIDENTS!$G:$G,"")+COUNTIFS(RESIDENTS!$J:$J,"Pfizer-BioNTech",RESIDENTS!$Z:$Z,"YES",RESIDENTS!$W:$W,"&lt;="&amp;AM$34,RESIDENTS!$G:$G,""),COUNTIFS(RESIDENTS!$J:$J,"Pfizer-BioNTech",RESIDENTS!$Q:$Q,"YES",RESIDENTS!$N:$N,"&lt;="&amp;AM$34)+COUNTIFS(RESIDENTS!$J:$J,"Pfizer-BioNTech",RESIDENTS!$Z:$Z,"YES",RESIDENTS!$W:$W,"&lt;="&amp;AM$34)))</f>
        <v/>
      </c>
      <c r="AN53" s="27" t="str">
        <f ca="1">IF(AN$34="","",IF($K$1="CURRENT RESIDENTS ONLY",COUNTIFS(RESIDENTS!$J:$J,"Pfizer-BioNTech",RESIDENTS!$Q:$Q,"YES",RESIDENTS!$N:$N,"&lt;="&amp;AN$34,RESIDENTS!$G:$G,"")+COUNTIFS(RESIDENTS!$J:$J,"Pfizer-BioNTech",RESIDENTS!$Z:$Z,"YES",RESIDENTS!$W:$W,"&lt;="&amp;AN$34,RESIDENTS!$G:$G,""),COUNTIFS(RESIDENTS!$J:$J,"Pfizer-BioNTech",RESIDENTS!$Q:$Q,"YES",RESIDENTS!$N:$N,"&lt;="&amp;AN$34)+COUNTIFS(RESIDENTS!$J:$J,"Pfizer-BioNTech",RESIDENTS!$Z:$Z,"YES",RESIDENTS!$W:$W,"&lt;="&amp;AN$34)))</f>
        <v/>
      </c>
      <c r="AO53" s="27" t="str">
        <f ca="1">IF(AO$34="","",IF($K$1="CURRENT RESIDENTS ONLY",COUNTIFS(RESIDENTS!$J:$J,"Pfizer-BioNTech",RESIDENTS!$Q:$Q,"YES",RESIDENTS!$N:$N,"&lt;="&amp;AO$34,RESIDENTS!$G:$G,"")+COUNTIFS(RESIDENTS!$J:$J,"Pfizer-BioNTech",RESIDENTS!$Z:$Z,"YES",RESIDENTS!$W:$W,"&lt;="&amp;AO$34,RESIDENTS!$G:$G,""),COUNTIFS(RESIDENTS!$J:$J,"Pfizer-BioNTech",RESIDENTS!$Q:$Q,"YES",RESIDENTS!$N:$N,"&lt;="&amp;AO$34)+COUNTIFS(RESIDENTS!$J:$J,"Pfizer-BioNTech",RESIDENTS!$Z:$Z,"YES",RESIDENTS!$W:$W,"&lt;="&amp;AO$34)))</f>
        <v/>
      </c>
      <c r="AP53" s="27" t="str">
        <f ca="1">IF(AP$34="","",IF($K$1="CURRENT RESIDENTS ONLY",COUNTIFS(RESIDENTS!$J:$J,"Pfizer-BioNTech",RESIDENTS!$Q:$Q,"YES",RESIDENTS!$N:$N,"&lt;="&amp;AP$34,RESIDENTS!$G:$G,"")+COUNTIFS(RESIDENTS!$J:$J,"Pfizer-BioNTech",RESIDENTS!$Z:$Z,"YES",RESIDENTS!$W:$W,"&lt;="&amp;AP$34,RESIDENTS!$G:$G,""),COUNTIFS(RESIDENTS!$J:$J,"Pfizer-BioNTech",RESIDENTS!$Q:$Q,"YES",RESIDENTS!$N:$N,"&lt;="&amp;AP$34)+COUNTIFS(RESIDENTS!$J:$J,"Pfizer-BioNTech",RESIDENTS!$Z:$Z,"YES",RESIDENTS!$W:$W,"&lt;="&amp;AP$34)))</f>
        <v/>
      </c>
      <c r="AQ53" s="27" t="str">
        <f ca="1">IF(AQ$34="","",IF($K$1="CURRENT RESIDENTS ONLY",COUNTIFS(RESIDENTS!$J:$J,"Pfizer-BioNTech",RESIDENTS!$Q:$Q,"YES",RESIDENTS!$N:$N,"&lt;="&amp;AQ$34,RESIDENTS!$G:$G,"")+COUNTIFS(RESIDENTS!$J:$J,"Pfizer-BioNTech",RESIDENTS!$Z:$Z,"YES",RESIDENTS!$W:$W,"&lt;="&amp;AQ$34,RESIDENTS!$G:$G,""),COUNTIFS(RESIDENTS!$J:$J,"Pfizer-BioNTech",RESIDENTS!$Q:$Q,"YES",RESIDENTS!$N:$N,"&lt;="&amp;AQ$34)+COUNTIFS(RESIDENTS!$J:$J,"Pfizer-BioNTech",RESIDENTS!$Z:$Z,"YES",RESIDENTS!$W:$W,"&lt;="&amp;AQ$34)))</f>
        <v/>
      </c>
      <c r="AR53" s="27" t="str">
        <f ca="1">IF(AR$34="","",IF($K$1="CURRENT RESIDENTS ONLY",COUNTIFS(RESIDENTS!$J:$J,"Pfizer-BioNTech",RESIDENTS!$Q:$Q,"YES",RESIDENTS!$N:$N,"&lt;="&amp;AR$34,RESIDENTS!$G:$G,"")+COUNTIFS(RESIDENTS!$J:$J,"Pfizer-BioNTech",RESIDENTS!$Z:$Z,"YES",RESIDENTS!$W:$W,"&lt;="&amp;AR$34,RESIDENTS!$G:$G,""),COUNTIFS(RESIDENTS!$J:$J,"Pfizer-BioNTech",RESIDENTS!$Q:$Q,"YES",RESIDENTS!$N:$N,"&lt;="&amp;AR$34)+COUNTIFS(RESIDENTS!$J:$J,"Pfizer-BioNTech",RESIDENTS!$Z:$Z,"YES",RESIDENTS!$W:$W,"&lt;="&amp;AR$34)))</f>
        <v/>
      </c>
      <c r="AS53" s="27" t="str">
        <f ca="1">IF(AS$34="","",IF($K$1="CURRENT RESIDENTS ONLY",COUNTIFS(RESIDENTS!$J:$J,"Pfizer-BioNTech",RESIDENTS!$Q:$Q,"YES",RESIDENTS!$N:$N,"&lt;="&amp;AS$34,RESIDENTS!$G:$G,"")+COUNTIFS(RESIDENTS!$J:$J,"Pfizer-BioNTech",RESIDENTS!$Z:$Z,"YES",RESIDENTS!$W:$W,"&lt;="&amp;AS$34,RESIDENTS!$G:$G,""),COUNTIFS(RESIDENTS!$J:$J,"Pfizer-BioNTech",RESIDENTS!$Q:$Q,"YES",RESIDENTS!$N:$N,"&lt;="&amp;AS$34)+COUNTIFS(RESIDENTS!$J:$J,"Pfizer-BioNTech",RESIDENTS!$Z:$Z,"YES",RESIDENTS!$W:$W,"&lt;="&amp;AS$34)))</f>
        <v/>
      </c>
      <c r="AT53" s="27" t="str">
        <f ca="1">IF(AT$34="","",IF($K$1="CURRENT RESIDENTS ONLY",COUNTIFS(RESIDENTS!$J:$J,"Pfizer-BioNTech",RESIDENTS!$Q:$Q,"YES",RESIDENTS!$N:$N,"&lt;="&amp;AT$34,RESIDENTS!$G:$G,"")+COUNTIFS(RESIDENTS!$J:$J,"Pfizer-BioNTech",RESIDENTS!$Z:$Z,"YES",RESIDENTS!$W:$W,"&lt;="&amp;AT$34,RESIDENTS!$G:$G,""),COUNTIFS(RESIDENTS!$J:$J,"Pfizer-BioNTech",RESIDENTS!$Q:$Q,"YES",RESIDENTS!$N:$N,"&lt;="&amp;AT$34)+COUNTIFS(RESIDENTS!$J:$J,"Pfizer-BioNTech",RESIDENTS!$Z:$Z,"YES",RESIDENTS!$W:$W,"&lt;="&amp;AT$34)))</f>
        <v/>
      </c>
      <c r="AU53" s="27" t="str">
        <f ca="1">IF(AU$34="","",IF($K$1="CURRENT RESIDENTS ONLY",COUNTIFS(RESIDENTS!$J:$J,"Pfizer-BioNTech",RESIDENTS!$Q:$Q,"YES",RESIDENTS!$N:$N,"&lt;="&amp;AU$34,RESIDENTS!$G:$G,"")+COUNTIFS(RESIDENTS!$J:$J,"Pfizer-BioNTech",RESIDENTS!$Z:$Z,"YES",RESIDENTS!$W:$W,"&lt;="&amp;AU$34,RESIDENTS!$G:$G,""),COUNTIFS(RESIDENTS!$J:$J,"Pfizer-BioNTech",RESIDENTS!$Q:$Q,"YES",RESIDENTS!$N:$N,"&lt;="&amp;AU$34)+COUNTIFS(RESIDENTS!$J:$J,"Pfizer-BioNTech",RESIDENTS!$Z:$Z,"YES",RESIDENTS!$W:$W,"&lt;="&amp;AU$34)))</f>
        <v/>
      </c>
      <c r="AV53" s="27" t="str">
        <f ca="1">IF(AV$34="","",IF($K$1="CURRENT RESIDENTS ONLY",COUNTIFS(RESIDENTS!$J:$J,"Pfizer-BioNTech",RESIDENTS!$Q:$Q,"YES",RESIDENTS!$N:$N,"&lt;="&amp;AV$34,RESIDENTS!$G:$G,"")+COUNTIFS(RESIDENTS!$J:$J,"Pfizer-BioNTech",RESIDENTS!$Z:$Z,"YES",RESIDENTS!$W:$W,"&lt;="&amp;AV$34,RESIDENTS!$G:$G,""),COUNTIFS(RESIDENTS!$J:$J,"Pfizer-BioNTech",RESIDENTS!$Q:$Q,"YES",RESIDENTS!$N:$N,"&lt;="&amp;AV$34)+COUNTIFS(RESIDENTS!$J:$J,"Pfizer-BioNTech",RESIDENTS!$Z:$Z,"YES",RESIDENTS!$W:$W,"&lt;="&amp;AV$34)))</f>
        <v/>
      </c>
      <c r="AW53" s="27" t="str">
        <f ca="1">IF(AW$34="","",IF($K$1="CURRENT RESIDENTS ONLY",COUNTIFS(RESIDENTS!$J:$J,"Pfizer-BioNTech",RESIDENTS!$Q:$Q,"YES",RESIDENTS!$N:$N,"&lt;="&amp;AW$34,RESIDENTS!$G:$G,"")+COUNTIFS(RESIDENTS!$J:$J,"Pfizer-BioNTech",RESIDENTS!$Z:$Z,"YES",RESIDENTS!$W:$W,"&lt;="&amp;AW$34,RESIDENTS!$G:$G,""),COUNTIFS(RESIDENTS!$J:$J,"Pfizer-BioNTech",RESIDENTS!$Q:$Q,"YES",RESIDENTS!$N:$N,"&lt;="&amp;AW$34)+COUNTIFS(RESIDENTS!$J:$J,"Pfizer-BioNTech",RESIDENTS!$Z:$Z,"YES",RESIDENTS!$W:$W,"&lt;="&amp;AW$34)))</f>
        <v/>
      </c>
      <c r="AX53" s="27" t="str">
        <f ca="1">IF(AX$34="","",IF($K$1="CURRENT RESIDENTS ONLY",COUNTIFS(RESIDENTS!$J:$J,"Pfizer-BioNTech",RESIDENTS!$Q:$Q,"YES",RESIDENTS!$N:$N,"&lt;="&amp;AX$34,RESIDENTS!$G:$G,"")+COUNTIFS(RESIDENTS!$J:$J,"Pfizer-BioNTech",RESIDENTS!$Z:$Z,"YES",RESIDENTS!$W:$W,"&lt;="&amp;AX$34,RESIDENTS!$G:$G,""),COUNTIFS(RESIDENTS!$J:$J,"Pfizer-BioNTech",RESIDENTS!$Q:$Q,"YES",RESIDENTS!$N:$N,"&lt;="&amp;AX$34)+COUNTIFS(RESIDENTS!$J:$J,"Pfizer-BioNTech",RESIDENTS!$Z:$Z,"YES",RESIDENTS!$W:$W,"&lt;="&amp;AX$34)))</f>
        <v/>
      </c>
      <c r="AY53" s="27" t="str">
        <f ca="1">IF(AY$34="","",IF($K$1="CURRENT RESIDENTS ONLY",COUNTIFS(RESIDENTS!$J:$J,"Pfizer-BioNTech",RESIDENTS!$Q:$Q,"YES",RESIDENTS!$N:$N,"&lt;="&amp;AY$34,RESIDENTS!$G:$G,"")+COUNTIFS(RESIDENTS!$J:$J,"Pfizer-BioNTech",RESIDENTS!$Z:$Z,"YES",RESIDENTS!$W:$W,"&lt;="&amp;AY$34,RESIDENTS!$G:$G,""),COUNTIFS(RESIDENTS!$J:$J,"Pfizer-BioNTech",RESIDENTS!$Q:$Q,"YES",RESIDENTS!$N:$N,"&lt;="&amp;AY$34)+COUNTIFS(RESIDENTS!$J:$J,"Pfizer-BioNTech",RESIDENTS!$Z:$Z,"YES",RESIDENTS!$W:$W,"&lt;="&amp;AY$34)))</f>
        <v/>
      </c>
      <c r="AZ53" s="27" t="str">
        <f ca="1">IF(AZ$34="","",IF($K$1="CURRENT RESIDENTS ONLY",COUNTIFS(RESIDENTS!$J:$J,"Pfizer-BioNTech",RESIDENTS!$Q:$Q,"YES",RESIDENTS!$N:$N,"&lt;="&amp;AZ$34,RESIDENTS!$G:$G,"")+COUNTIFS(RESIDENTS!$J:$J,"Pfizer-BioNTech",RESIDENTS!$Z:$Z,"YES",RESIDENTS!$W:$W,"&lt;="&amp;AZ$34,RESIDENTS!$G:$G,""),COUNTIFS(RESIDENTS!$J:$J,"Pfizer-BioNTech",RESIDENTS!$Q:$Q,"YES",RESIDENTS!$N:$N,"&lt;="&amp;AZ$34)+COUNTIFS(RESIDENTS!$J:$J,"Pfizer-BioNTech",RESIDENTS!$Z:$Z,"YES",RESIDENTS!$W:$W,"&lt;="&amp;AZ$34)))</f>
        <v/>
      </c>
      <c r="BA53" s="27" t="str">
        <f ca="1">IF(BA$34="","",IF($K$1="CURRENT RESIDENTS ONLY",COUNTIFS(RESIDENTS!$J:$J,"Pfizer-BioNTech",RESIDENTS!$Q:$Q,"YES",RESIDENTS!$N:$N,"&lt;="&amp;BA$34,RESIDENTS!$G:$G,"")+COUNTIFS(RESIDENTS!$J:$J,"Pfizer-BioNTech",RESIDENTS!$Z:$Z,"YES",RESIDENTS!$W:$W,"&lt;="&amp;BA$34,RESIDENTS!$G:$G,""),COUNTIFS(RESIDENTS!$J:$J,"Pfizer-BioNTech",RESIDENTS!$Q:$Q,"YES",RESIDENTS!$N:$N,"&lt;="&amp;BA$34)+COUNTIFS(RESIDENTS!$J:$J,"Pfizer-BioNTech",RESIDENTS!$Z:$Z,"YES",RESIDENTS!$W:$W,"&lt;="&amp;BA$34)))</f>
        <v/>
      </c>
      <c r="BB53" s="27" t="str">
        <f ca="1">IF(BB$34="","",IF($K$1="CURRENT RESIDENTS ONLY",COUNTIFS(RESIDENTS!$J:$J,"Pfizer-BioNTech",RESIDENTS!$Q:$Q,"YES",RESIDENTS!$N:$N,"&lt;="&amp;BB$34,RESIDENTS!$G:$G,"")+COUNTIFS(RESIDENTS!$J:$J,"Pfizer-BioNTech",RESIDENTS!$Z:$Z,"YES",RESIDENTS!$W:$W,"&lt;="&amp;BB$34,RESIDENTS!$G:$G,""),COUNTIFS(RESIDENTS!$J:$J,"Pfizer-BioNTech",RESIDENTS!$Q:$Q,"YES",RESIDENTS!$N:$N,"&lt;="&amp;BB$34)+COUNTIFS(RESIDENTS!$J:$J,"Pfizer-BioNTech",RESIDENTS!$Z:$Z,"YES",RESIDENTS!$W:$W,"&lt;="&amp;BB$34)))</f>
        <v/>
      </c>
      <c r="BC53" s="27" t="str">
        <f ca="1">IF(BC$34="","",IF($K$1="CURRENT RESIDENTS ONLY",COUNTIFS(RESIDENTS!$J:$J,"Pfizer-BioNTech",RESIDENTS!$Q:$Q,"YES",RESIDENTS!$N:$N,"&lt;="&amp;BC$34,RESIDENTS!$G:$G,"")+COUNTIFS(RESIDENTS!$J:$J,"Pfizer-BioNTech",RESIDENTS!$Z:$Z,"YES",RESIDENTS!$W:$W,"&lt;="&amp;BC$34,RESIDENTS!$G:$G,""),COUNTIFS(RESIDENTS!$J:$J,"Pfizer-BioNTech",RESIDENTS!$Q:$Q,"YES",RESIDENTS!$N:$N,"&lt;="&amp;BC$34)+COUNTIFS(RESIDENTS!$J:$J,"Pfizer-BioNTech",RESIDENTS!$Z:$Z,"YES",RESIDENTS!$W:$W,"&lt;="&amp;BC$34)))</f>
        <v/>
      </c>
      <c r="BD53" s="27" t="str">
        <f ca="1">IF(BD$34="","",IF($K$1="CURRENT RESIDENTS ONLY",COUNTIFS(RESIDENTS!$J:$J,"Pfizer-BioNTech",RESIDENTS!$Q:$Q,"YES",RESIDENTS!$N:$N,"&lt;="&amp;BD$34,RESIDENTS!$G:$G,"")+COUNTIFS(RESIDENTS!$J:$J,"Pfizer-BioNTech",RESIDENTS!$Z:$Z,"YES",RESIDENTS!$W:$W,"&lt;="&amp;BD$34,RESIDENTS!$G:$G,""),COUNTIFS(RESIDENTS!$J:$J,"Pfizer-BioNTech",RESIDENTS!$Q:$Q,"YES",RESIDENTS!$N:$N,"&lt;="&amp;BD$34)+COUNTIFS(RESIDENTS!$J:$J,"Pfizer-BioNTech",RESIDENTS!$Z:$Z,"YES",RESIDENTS!$W:$W,"&lt;="&amp;BD$34)))</f>
        <v/>
      </c>
      <c r="BE53" s="27" t="str">
        <f ca="1">IF(BE$34="","",IF($K$1="CURRENT RESIDENTS ONLY",COUNTIFS(RESIDENTS!$J:$J,"Pfizer-BioNTech",RESIDENTS!$Q:$Q,"YES",RESIDENTS!$N:$N,"&lt;="&amp;BE$34,RESIDENTS!$G:$G,"")+COUNTIFS(RESIDENTS!$J:$J,"Pfizer-BioNTech",RESIDENTS!$Z:$Z,"YES",RESIDENTS!$W:$W,"&lt;="&amp;BE$34,RESIDENTS!$G:$G,""),COUNTIFS(RESIDENTS!$J:$J,"Pfizer-BioNTech",RESIDENTS!$Q:$Q,"YES",RESIDENTS!$N:$N,"&lt;="&amp;BE$34)+COUNTIFS(RESIDENTS!$J:$J,"Pfizer-BioNTech",RESIDENTS!$Z:$Z,"YES",RESIDENTS!$W:$W,"&lt;="&amp;BE$34)))</f>
        <v/>
      </c>
    </row>
    <row r="54" spans="1:57" ht="31.15">
      <c r="A54" s="44" t="s">
        <v>123</v>
      </c>
      <c r="B54" s="27">
        <f>IF(B$34="","",IF($K$1="CURRENT RESIDENTS ONLY",COUNTIFS(RESIDENTS!$J:$J,"Moderna",RESIDENTS!$Q:$Q,"YES",RESIDENTS!$N:$N,"&lt;="&amp;B$34,RESIDENTS!$G:$G,"")+COUNTIFS(RESIDENTS!$J:$J,"Moderna",RESIDENTS!$Z:$Z,"YES",RESIDENTS!$W:$W,"&lt;="&amp;B$34,RESIDENTS!$G:$G,""),COUNTIFS(RESIDENTS!$J:$J,"Moderna",RESIDENTS!$Q:$Q,"YES",RESIDENTS!$N:$N,"&lt;="&amp;B$34)+COUNTIFS(RESIDENTS!$J:$J,"Moderna",RESIDENTS!$Z:$Z,"YES",RESIDENTS!$W:$W,"&lt;="&amp;B$34)))</f>
        <v>0</v>
      </c>
      <c r="C54" s="27">
        <f ca="1">IF(C$34="","",IF($K$1="CURRENT RESIDENTS ONLY",COUNTIFS(RESIDENTS!$J:$J,"Moderna",RESIDENTS!$Q:$Q,"YES",RESIDENTS!$N:$N,"&lt;="&amp;C$34,RESIDENTS!$G:$G,"")+COUNTIFS(RESIDENTS!$J:$J,"Moderna",RESIDENTS!$Z:$Z,"YES",RESIDENTS!$W:$W,"&lt;="&amp;C$34,RESIDENTS!$G:$G,""),COUNTIFS(RESIDENTS!$J:$J,"Moderna",RESIDENTS!$Q:$Q,"YES",RESIDENTS!$N:$N,"&lt;="&amp;C$34)+COUNTIFS(RESIDENTS!$J:$J,"Moderna",RESIDENTS!$Z:$Z,"YES",RESIDENTS!$W:$W,"&lt;="&amp;C$34)))</f>
        <v>0</v>
      </c>
      <c r="D54" s="27">
        <f ca="1">IF(D$34="","",IF($K$1="CURRENT RESIDENTS ONLY",COUNTIFS(RESIDENTS!$J:$J,"Moderna",RESIDENTS!$Q:$Q,"YES",RESIDENTS!$N:$N,"&lt;="&amp;D$34,RESIDENTS!$G:$G,"")+COUNTIFS(RESIDENTS!$J:$J,"Moderna",RESIDENTS!$Z:$Z,"YES",RESIDENTS!$W:$W,"&lt;="&amp;D$34,RESIDENTS!$G:$G,""),COUNTIFS(RESIDENTS!$J:$J,"Moderna",RESIDENTS!$Q:$Q,"YES",RESIDENTS!$N:$N,"&lt;="&amp;D$34)+COUNTIFS(RESIDENTS!$J:$J,"Moderna",RESIDENTS!$Z:$Z,"YES",RESIDENTS!$W:$W,"&lt;="&amp;D$34)))</f>
        <v>0</v>
      </c>
      <c r="E54" s="27">
        <f ca="1">IF(E$34="","",IF($K$1="CURRENT RESIDENTS ONLY",COUNTIFS(RESIDENTS!$J:$J,"Moderna",RESIDENTS!$Q:$Q,"YES",RESIDENTS!$N:$N,"&lt;="&amp;E$34,RESIDENTS!$G:$G,"")+COUNTIFS(RESIDENTS!$J:$J,"Moderna",RESIDENTS!$Z:$Z,"YES",RESIDENTS!$W:$W,"&lt;="&amp;E$34,RESIDENTS!$G:$G,""),COUNTIFS(RESIDENTS!$J:$J,"Moderna",RESIDENTS!$Q:$Q,"YES",RESIDENTS!$N:$N,"&lt;="&amp;E$34)+COUNTIFS(RESIDENTS!$J:$J,"Moderna",RESIDENTS!$Z:$Z,"YES",RESIDENTS!$W:$W,"&lt;="&amp;E$34)))</f>
        <v>0</v>
      </c>
      <c r="F54" s="27">
        <f ca="1">IF(F$34="","",IF($K$1="CURRENT RESIDENTS ONLY",COUNTIFS(RESIDENTS!$J:$J,"Moderna",RESIDENTS!$Q:$Q,"YES",RESIDENTS!$N:$N,"&lt;="&amp;F$34,RESIDENTS!$G:$G,"")+COUNTIFS(RESIDENTS!$J:$J,"Moderna",RESIDENTS!$Z:$Z,"YES",RESIDENTS!$W:$W,"&lt;="&amp;F$34,RESIDENTS!$G:$G,""),COUNTIFS(RESIDENTS!$J:$J,"Moderna",RESIDENTS!$Q:$Q,"YES",RESIDENTS!$N:$N,"&lt;="&amp;F$34)+COUNTIFS(RESIDENTS!$J:$J,"Moderna",RESIDENTS!$Z:$Z,"YES",RESIDENTS!$W:$W,"&lt;="&amp;F$34)))</f>
        <v>0</v>
      </c>
      <c r="G54" s="27">
        <f ca="1">IF(G$34="","",IF($K$1="CURRENT RESIDENTS ONLY",COUNTIFS(RESIDENTS!$J:$J,"Moderna",RESIDENTS!$Q:$Q,"YES",RESIDENTS!$N:$N,"&lt;="&amp;G$34,RESIDENTS!$G:$G,"")+COUNTIFS(RESIDENTS!$J:$J,"Moderna",RESIDENTS!$Z:$Z,"YES",RESIDENTS!$W:$W,"&lt;="&amp;G$34,RESIDENTS!$G:$G,""),COUNTIFS(RESIDENTS!$J:$J,"Moderna",RESIDENTS!$Q:$Q,"YES",RESIDENTS!$N:$N,"&lt;="&amp;G$34)+COUNTIFS(RESIDENTS!$J:$J,"Moderna",RESIDENTS!$Z:$Z,"YES",RESIDENTS!$W:$W,"&lt;="&amp;G$34)))</f>
        <v>0</v>
      </c>
      <c r="H54" s="27">
        <f ca="1">IF(H$34="","",IF($K$1="CURRENT RESIDENTS ONLY",COUNTIFS(RESIDENTS!$J:$J,"Moderna",RESIDENTS!$Q:$Q,"YES",RESIDENTS!$N:$N,"&lt;="&amp;H$34,RESIDENTS!$G:$G,"")+COUNTIFS(RESIDENTS!$J:$J,"Moderna",RESIDENTS!$Z:$Z,"YES",RESIDENTS!$W:$W,"&lt;="&amp;H$34,RESIDENTS!$G:$G,""),COUNTIFS(RESIDENTS!$J:$J,"Moderna",RESIDENTS!$Q:$Q,"YES",RESIDENTS!$N:$N,"&lt;="&amp;H$34)+COUNTIFS(RESIDENTS!$J:$J,"Moderna",RESIDENTS!$Z:$Z,"YES",RESIDENTS!$W:$W,"&lt;="&amp;H$34)))</f>
        <v>0</v>
      </c>
      <c r="I54" s="27">
        <f ca="1">IF(I$34="","",IF($K$1="CURRENT RESIDENTS ONLY",COUNTIFS(RESIDENTS!$J:$J,"Moderna",RESIDENTS!$Q:$Q,"YES",RESIDENTS!$N:$N,"&lt;="&amp;I$34,RESIDENTS!$G:$G,"")+COUNTIFS(RESIDENTS!$J:$J,"Moderna",RESIDENTS!$Z:$Z,"YES",RESIDENTS!$W:$W,"&lt;="&amp;I$34,RESIDENTS!$G:$G,""),COUNTIFS(RESIDENTS!$J:$J,"Moderna",RESIDENTS!$Q:$Q,"YES",RESIDENTS!$N:$N,"&lt;="&amp;I$34)+COUNTIFS(RESIDENTS!$J:$J,"Moderna",RESIDENTS!$Z:$Z,"YES",RESIDENTS!$W:$W,"&lt;="&amp;I$34)))</f>
        <v>0</v>
      </c>
      <c r="J54" s="27">
        <f ca="1">IF(J$34="","",IF($K$1="CURRENT RESIDENTS ONLY",COUNTIFS(RESIDENTS!$J:$J,"Moderna",RESIDENTS!$Q:$Q,"YES",RESIDENTS!$N:$N,"&lt;="&amp;J$34,RESIDENTS!$G:$G,"")+COUNTIFS(RESIDENTS!$J:$J,"Moderna",RESIDENTS!$Z:$Z,"YES",RESIDENTS!$W:$W,"&lt;="&amp;J$34,RESIDENTS!$G:$G,""),COUNTIFS(RESIDENTS!$J:$J,"Moderna",RESIDENTS!$Q:$Q,"YES",RESIDENTS!$N:$N,"&lt;="&amp;J$34)+COUNTIFS(RESIDENTS!$J:$J,"Moderna",RESIDENTS!$Z:$Z,"YES",RESIDENTS!$W:$W,"&lt;="&amp;J$34)))</f>
        <v>0</v>
      </c>
      <c r="K54" s="27">
        <f ca="1">IF(K$34="","",IF($K$1="CURRENT RESIDENTS ONLY",COUNTIFS(RESIDENTS!$J:$J,"Moderna",RESIDENTS!$Q:$Q,"YES",RESIDENTS!$N:$N,"&lt;="&amp;K$34,RESIDENTS!$G:$G,"")+COUNTIFS(RESIDENTS!$J:$J,"Moderna",RESIDENTS!$Z:$Z,"YES",RESIDENTS!$W:$W,"&lt;="&amp;K$34,RESIDENTS!$G:$G,""),COUNTIFS(RESIDENTS!$J:$J,"Moderna",RESIDENTS!$Q:$Q,"YES",RESIDENTS!$N:$N,"&lt;="&amp;K$34)+COUNTIFS(RESIDENTS!$J:$J,"Moderna",RESIDENTS!$Z:$Z,"YES",RESIDENTS!$W:$W,"&lt;="&amp;K$34)))</f>
        <v>0</v>
      </c>
      <c r="L54" s="27">
        <f ca="1">IF(L$34="","",IF($K$1="CURRENT RESIDENTS ONLY",COUNTIFS(RESIDENTS!$J:$J,"Moderna",RESIDENTS!$Q:$Q,"YES",RESIDENTS!$N:$N,"&lt;="&amp;L$34,RESIDENTS!$G:$G,"")+COUNTIFS(RESIDENTS!$J:$J,"Moderna",RESIDENTS!$Z:$Z,"YES",RESIDENTS!$W:$W,"&lt;="&amp;L$34,RESIDENTS!$G:$G,""),COUNTIFS(RESIDENTS!$J:$J,"Moderna",RESIDENTS!$Q:$Q,"YES",RESIDENTS!$N:$N,"&lt;="&amp;L$34)+COUNTIFS(RESIDENTS!$J:$J,"Moderna",RESIDENTS!$Z:$Z,"YES",RESIDENTS!$W:$W,"&lt;="&amp;L$34)))</f>
        <v>0</v>
      </c>
      <c r="M54" s="27">
        <f ca="1">IF(M$34="","",IF($K$1="CURRENT RESIDENTS ONLY",COUNTIFS(RESIDENTS!$J:$J,"Moderna",RESIDENTS!$Q:$Q,"YES",RESIDENTS!$N:$N,"&lt;="&amp;M$34,RESIDENTS!$G:$G,"")+COUNTIFS(RESIDENTS!$J:$J,"Moderna",RESIDENTS!$Z:$Z,"YES",RESIDENTS!$W:$W,"&lt;="&amp;M$34,RESIDENTS!$G:$G,""),COUNTIFS(RESIDENTS!$J:$J,"Moderna",RESIDENTS!$Q:$Q,"YES",RESIDENTS!$N:$N,"&lt;="&amp;M$34)+COUNTIFS(RESIDENTS!$J:$J,"Moderna",RESIDENTS!$Z:$Z,"YES",RESIDENTS!$W:$W,"&lt;="&amp;M$34)))</f>
        <v>0</v>
      </c>
      <c r="N54" s="27">
        <f ca="1">IF(N$34="","",IF($K$1="CURRENT RESIDENTS ONLY",COUNTIFS(RESIDENTS!$J:$J,"Moderna",RESIDENTS!$Q:$Q,"YES",RESIDENTS!$N:$N,"&lt;="&amp;N$34,RESIDENTS!$G:$G,"")+COUNTIFS(RESIDENTS!$J:$J,"Moderna",RESIDENTS!$Z:$Z,"YES",RESIDENTS!$W:$W,"&lt;="&amp;N$34,RESIDENTS!$G:$G,""),COUNTIFS(RESIDENTS!$J:$J,"Moderna",RESIDENTS!$Q:$Q,"YES",RESIDENTS!$N:$N,"&lt;="&amp;N$34)+COUNTIFS(RESIDENTS!$J:$J,"Moderna",RESIDENTS!$Z:$Z,"YES",RESIDENTS!$W:$W,"&lt;="&amp;N$34)))</f>
        <v>0</v>
      </c>
      <c r="O54" s="27">
        <f ca="1">IF(O$34="","",IF($K$1="CURRENT RESIDENTS ONLY",COUNTIFS(RESIDENTS!$J:$J,"Moderna",RESIDENTS!$Q:$Q,"YES",RESIDENTS!$N:$N,"&lt;="&amp;O$34,RESIDENTS!$G:$G,"")+COUNTIFS(RESIDENTS!$J:$J,"Moderna",RESIDENTS!$Z:$Z,"YES",RESIDENTS!$W:$W,"&lt;="&amp;O$34,RESIDENTS!$G:$G,""),COUNTIFS(RESIDENTS!$J:$J,"Moderna",RESIDENTS!$Q:$Q,"YES",RESIDENTS!$N:$N,"&lt;="&amp;O$34)+COUNTIFS(RESIDENTS!$J:$J,"Moderna",RESIDENTS!$Z:$Z,"YES",RESIDENTS!$W:$W,"&lt;="&amp;O$34)))</f>
        <v>0</v>
      </c>
      <c r="P54" s="27">
        <f ca="1">IF(P$34="","",IF($K$1="CURRENT RESIDENTS ONLY",COUNTIFS(RESIDENTS!$J:$J,"Moderna",RESIDENTS!$Q:$Q,"YES",RESIDENTS!$N:$N,"&lt;="&amp;P$34,RESIDENTS!$G:$G,"")+COUNTIFS(RESIDENTS!$J:$J,"Moderna",RESIDENTS!$Z:$Z,"YES",RESIDENTS!$W:$W,"&lt;="&amp;P$34,RESIDENTS!$G:$G,""),COUNTIFS(RESIDENTS!$J:$J,"Moderna",RESIDENTS!$Q:$Q,"YES",RESIDENTS!$N:$N,"&lt;="&amp;P$34)+COUNTIFS(RESIDENTS!$J:$J,"Moderna",RESIDENTS!$Z:$Z,"YES",RESIDENTS!$W:$W,"&lt;="&amp;P$34)))</f>
        <v>0</v>
      </c>
      <c r="Q54" s="27">
        <f ca="1">IF(Q$34="","",IF($K$1="CURRENT RESIDENTS ONLY",COUNTIFS(RESIDENTS!$J:$J,"Moderna",RESIDENTS!$Q:$Q,"YES",RESIDENTS!$N:$N,"&lt;="&amp;Q$34,RESIDENTS!$G:$G,"")+COUNTIFS(RESIDENTS!$J:$J,"Moderna",RESIDENTS!$Z:$Z,"YES",RESIDENTS!$W:$W,"&lt;="&amp;Q$34,RESIDENTS!$G:$G,""),COUNTIFS(RESIDENTS!$J:$J,"Moderna",RESIDENTS!$Q:$Q,"YES",RESIDENTS!$N:$N,"&lt;="&amp;Q$34)+COUNTIFS(RESIDENTS!$J:$J,"Moderna",RESIDENTS!$Z:$Z,"YES",RESIDENTS!$W:$W,"&lt;="&amp;Q$34)))</f>
        <v>0</v>
      </c>
      <c r="R54" s="27">
        <f ca="1">IF(R$34="","",IF($K$1="CURRENT RESIDENTS ONLY",COUNTIFS(RESIDENTS!$J:$J,"Moderna",RESIDENTS!$Q:$Q,"YES",RESIDENTS!$N:$N,"&lt;="&amp;R$34,RESIDENTS!$G:$G,"")+COUNTIFS(RESIDENTS!$J:$J,"Moderna",RESIDENTS!$Z:$Z,"YES",RESIDENTS!$W:$W,"&lt;="&amp;R$34,RESIDENTS!$G:$G,""),COUNTIFS(RESIDENTS!$J:$J,"Moderna",RESIDENTS!$Q:$Q,"YES",RESIDENTS!$N:$N,"&lt;="&amp;R$34)+COUNTIFS(RESIDENTS!$J:$J,"Moderna",RESIDENTS!$Z:$Z,"YES",RESIDENTS!$W:$W,"&lt;="&amp;R$34)))</f>
        <v>0</v>
      </c>
      <c r="S54" s="27">
        <f ca="1">IF(S$34="","",IF($K$1="CURRENT RESIDENTS ONLY",COUNTIFS(RESIDENTS!$J:$J,"Moderna",RESIDENTS!$Q:$Q,"YES",RESIDENTS!$N:$N,"&lt;="&amp;S$34,RESIDENTS!$G:$G,"")+COUNTIFS(RESIDENTS!$J:$J,"Moderna",RESIDENTS!$Z:$Z,"YES",RESIDENTS!$W:$W,"&lt;="&amp;S$34,RESIDENTS!$G:$G,""),COUNTIFS(RESIDENTS!$J:$J,"Moderna",RESIDENTS!$Q:$Q,"YES",RESIDENTS!$N:$N,"&lt;="&amp;S$34)+COUNTIFS(RESIDENTS!$J:$J,"Moderna",RESIDENTS!$Z:$Z,"YES",RESIDENTS!$W:$W,"&lt;="&amp;S$34)))</f>
        <v>0</v>
      </c>
      <c r="T54" s="27">
        <f ca="1">IF(T$34="","",IF($K$1="CURRENT RESIDENTS ONLY",COUNTIFS(RESIDENTS!$J:$J,"Moderna",RESIDENTS!$Q:$Q,"YES",RESIDENTS!$N:$N,"&lt;="&amp;T$34,RESIDENTS!$G:$G,"")+COUNTIFS(RESIDENTS!$J:$J,"Moderna",RESIDENTS!$Z:$Z,"YES",RESIDENTS!$W:$W,"&lt;="&amp;T$34,RESIDENTS!$G:$G,""),COUNTIFS(RESIDENTS!$J:$J,"Moderna",RESIDENTS!$Q:$Q,"YES",RESIDENTS!$N:$N,"&lt;="&amp;T$34)+COUNTIFS(RESIDENTS!$J:$J,"Moderna",RESIDENTS!$Z:$Z,"YES",RESIDENTS!$W:$W,"&lt;="&amp;T$34)))</f>
        <v>0</v>
      </c>
      <c r="U54" s="27">
        <f ca="1">IF(U$34="","",IF($K$1="CURRENT RESIDENTS ONLY",COUNTIFS(RESIDENTS!$J:$J,"Moderna",RESIDENTS!$Q:$Q,"YES",RESIDENTS!$N:$N,"&lt;="&amp;U$34,RESIDENTS!$G:$G,"")+COUNTIFS(RESIDENTS!$J:$J,"Moderna",RESIDENTS!$Z:$Z,"YES",RESIDENTS!$W:$W,"&lt;="&amp;U$34,RESIDENTS!$G:$G,""),COUNTIFS(RESIDENTS!$J:$J,"Moderna",RESIDENTS!$Q:$Q,"YES",RESIDENTS!$N:$N,"&lt;="&amp;U$34)+COUNTIFS(RESIDENTS!$J:$J,"Moderna",RESIDENTS!$Z:$Z,"YES",RESIDENTS!$W:$W,"&lt;="&amp;U$34)))</f>
        <v>0</v>
      </c>
      <c r="V54" s="27">
        <f ca="1">IF(V$34="","",IF($K$1="CURRENT RESIDENTS ONLY",COUNTIFS(RESIDENTS!$J:$J,"Moderna",RESIDENTS!$Q:$Q,"YES",RESIDENTS!$N:$N,"&lt;="&amp;V$34,RESIDENTS!$G:$G,"")+COUNTIFS(RESIDENTS!$J:$J,"Moderna",RESIDENTS!$Z:$Z,"YES",RESIDENTS!$W:$W,"&lt;="&amp;V$34,RESIDENTS!$G:$G,""),COUNTIFS(RESIDENTS!$J:$J,"Moderna",RESIDENTS!$Q:$Q,"YES",RESIDENTS!$N:$N,"&lt;="&amp;V$34)+COUNTIFS(RESIDENTS!$J:$J,"Moderna",RESIDENTS!$Z:$Z,"YES",RESIDENTS!$W:$W,"&lt;="&amp;V$34)))</f>
        <v>0</v>
      </c>
      <c r="W54" s="27">
        <f ca="1">IF(W$34="","",IF($K$1="CURRENT RESIDENTS ONLY",COUNTIFS(RESIDENTS!$J:$J,"Moderna",RESIDENTS!$Q:$Q,"YES",RESIDENTS!$N:$N,"&lt;="&amp;W$34,RESIDENTS!$G:$G,"")+COUNTIFS(RESIDENTS!$J:$J,"Moderna",RESIDENTS!$Z:$Z,"YES",RESIDENTS!$W:$W,"&lt;="&amp;W$34,RESIDENTS!$G:$G,""),COUNTIFS(RESIDENTS!$J:$J,"Moderna",RESIDENTS!$Q:$Q,"YES",RESIDENTS!$N:$N,"&lt;="&amp;W$34)+COUNTIFS(RESIDENTS!$J:$J,"Moderna",RESIDENTS!$Z:$Z,"YES",RESIDENTS!$W:$W,"&lt;="&amp;W$34)))</f>
        <v>0</v>
      </c>
      <c r="X54" s="27">
        <f ca="1">IF(X$34="","",IF($K$1="CURRENT RESIDENTS ONLY",COUNTIFS(RESIDENTS!$J:$J,"Moderna",RESIDENTS!$Q:$Q,"YES",RESIDENTS!$N:$N,"&lt;="&amp;X$34,RESIDENTS!$G:$G,"")+COUNTIFS(RESIDENTS!$J:$J,"Moderna",RESIDENTS!$Z:$Z,"YES",RESIDENTS!$W:$W,"&lt;="&amp;X$34,RESIDENTS!$G:$G,""),COUNTIFS(RESIDENTS!$J:$J,"Moderna",RESIDENTS!$Q:$Q,"YES",RESIDENTS!$N:$N,"&lt;="&amp;X$34)+COUNTIFS(RESIDENTS!$J:$J,"Moderna",RESIDENTS!$Z:$Z,"YES",RESIDENTS!$W:$W,"&lt;="&amp;X$34)))</f>
        <v>0</v>
      </c>
      <c r="Y54" s="27">
        <f ca="1">IF(Y$34="","",IF($K$1="CURRENT RESIDENTS ONLY",COUNTIFS(RESIDENTS!$J:$J,"Moderna",RESIDENTS!$Q:$Q,"YES",RESIDENTS!$N:$N,"&lt;="&amp;Y$34,RESIDENTS!$G:$G,"")+COUNTIFS(RESIDENTS!$J:$J,"Moderna",RESIDENTS!$Z:$Z,"YES",RESIDENTS!$W:$W,"&lt;="&amp;Y$34,RESIDENTS!$G:$G,""),COUNTIFS(RESIDENTS!$J:$J,"Moderna",RESIDENTS!$Q:$Q,"YES",RESIDENTS!$N:$N,"&lt;="&amp;Y$34)+COUNTIFS(RESIDENTS!$J:$J,"Moderna",RESIDENTS!$Z:$Z,"YES",RESIDENTS!$W:$W,"&lt;="&amp;Y$34)))</f>
        <v>0</v>
      </c>
      <c r="Z54" s="27">
        <f ca="1">IF(Z$34="","",IF($K$1="CURRENT RESIDENTS ONLY",COUNTIFS(RESIDENTS!$J:$J,"Moderna",RESIDENTS!$Q:$Q,"YES",RESIDENTS!$N:$N,"&lt;="&amp;Z$34,RESIDENTS!$G:$G,"")+COUNTIFS(RESIDENTS!$J:$J,"Moderna",RESIDENTS!$Z:$Z,"YES",RESIDENTS!$W:$W,"&lt;="&amp;Z$34,RESIDENTS!$G:$G,""),COUNTIFS(RESIDENTS!$J:$J,"Moderna",RESIDENTS!$Q:$Q,"YES",RESIDENTS!$N:$N,"&lt;="&amp;Z$34)+COUNTIFS(RESIDENTS!$J:$J,"Moderna",RESIDENTS!$Z:$Z,"YES",RESIDENTS!$W:$W,"&lt;="&amp;Z$34)))</f>
        <v>0</v>
      </c>
      <c r="AA54" s="27" t="str">
        <f ca="1">IF(AA$34="","",IF($K$1="CURRENT RESIDENTS ONLY",COUNTIFS(RESIDENTS!$J:$J,"Moderna",RESIDENTS!$Q:$Q,"YES",RESIDENTS!$N:$N,"&lt;="&amp;AA$34,RESIDENTS!$G:$G,"")+COUNTIFS(RESIDENTS!$J:$J,"Moderna",RESIDENTS!$Z:$Z,"YES",RESIDENTS!$W:$W,"&lt;="&amp;AA$34,RESIDENTS!$G:$G,""),COUNTIFS(RESIDENTS!$J:$J,"Moderna",RESIDENTS!$Q:$Q,"YES",RESIDENTS!$N:$N,"&lt;="&amp;AA$34)+COUNTIFS(RESIDENTS!$J:$J,"Moderna",RESIDENTS!$Z:$Z,"YES",RESIDENTS!$W:$W,"&lt;="&amp;AA$34)))</f>
        <v/>
      </c>
      <c r="AB54" s="27" t="str">
        <f ca="1">IF(AB$34="","",IF($K$1="CURRENT RESIDENTS ONLY",COUNTIFS(RESIDENTS!$J:$J,"Moderna",RESIDENTS!$Q:$Q,"YES",RESIDENTS!$N:$N,"&lt;="&amp;AB$34,RESIDENTS!$G:$G,"")+COUNTIFS(RESIDENTS!$J:$J,"Moderna",RESIDENTS!$Z:$Z,"YES",RESIDENTS!$W:$W,"&lt;="&amp;AB$34,RESIDENTS!$G:$G,""),COUNTIFS(RESIDENTS!$J:$J,"Moderna",RESIDENTS!$Q:$Q,"YES",RESIDENTS!$N:$N,"&lt;="&amp;AB$34)+COUNTIFS(RESIDENTS!$J:$J,"Moderna",RESIDENTS!$Z:$Z,"YES",RESIDENTS!$W:$W,"&lt;="&amp;AB$34)))</f>
        <v/>
      </c>
      <c r="AC54" s="27" t="str">
        <f ca="1">IF(AC$34="","",IF($K$1="CURRENT RESIDENTS ONLY",COUNTIFS(RESIDENTS!$J:$J,"Moderna",RESIDENTS!$Q:$Q,"YES",RESIDENTS!$N:$N,"&lt;="&amp;AC$34,RESIDENTS!$G:$G,"")+COUNTIFS(RESIDENTS!$J:$J,"Moderna",RESIDENTS!$Z:$Z,"YES",RESIDENTS!$W:$W,"&lt;="&amp;AC$34,RESIDENTS!$G:$G,""),COUNTIFS(RESIDENTS!$J:$J,"Moderna",RESIDENTS!$Q:$Q,"YES",RESIDENTS!$N:$N,"&lt;="&amp;AC$34)+COUNTIFS(RESIDENTS!$J:$J,"Moderna",RESIDENTS!$Z:$Z,"YES",RESIDENTS!$W:$W,"&lt;="&amp;AC$34)))</f>
        <v/>
      </c>
      <c r="AD54" s="27" t="str">
        <f ca="1">IF(AD$34="","",IF($K$1="CURRENT RESIDENTS ONLY",COUNTIFS(RESIDENTS!$J:$J,"Moderna",RESIDENTS!$Q:$Q,"YES",RESIDENTS!$N:$N,"&lt;="&amp;AD$34,RESIDENTS!$G:$G,"")+COUNTIFS(RESIDENTS!$J:$J,"Moderna",RESIDENTS!$Z:$Z,"YES",RESIDENTS!$W:$W,"&lt;="&amp;AD$34,RESIDENTS!$G:$G,""),COUNTIFS(RESIDENTS!$J:$J,"Moderna",RESIDENTS!$Q:$Q,"YES",RESIDENTS!$N:$N,"&lt;="&amp;AD$34)+COUNTIFS(RESIDENTS!$J:$J,"Moderna",RESIDENTS!$Z:$Z,"YES",RESIDENTS!$W:$W,"&lt;="&amp;AD$34)))</f>
        <v/>
      </c>
      <c r="AE54" s="27" t="str">
        <f ca="1">IF(AE$34="","",IF($K$1="CURRENT RESIDENTS ONLY",COUNTIFS(RESIDENTS!$J:$J,"Moderna",RESIDENTS!$Q:$Q,"YES",RESIDENTS!$N:$N,"&lt;="&amp;AE$34,RESIDENTS!$G:$G,"")+COUNTIFS(RESIDENTS!$J:$J,"Moderna",RESIDENTS!$Z:$Z,"YES",RESIDENTS!$W:$W,"&lt;="&amp;AE$34,RESIDENTS!$G:$G,""),COUNTIFS(RESIDENTS!$J:$J,"Moderna",RESIDENTS!$Q:$Q,"YES",RESIDENTS!$N:$N,"&lt;="&amp;AE$34)+COUNTIFS(RESIDENTS!$J:$J,"Moderna",RESIDENTS!$Z:$Z,"YES",RESIDENTS!$W:$W,"&lt;="&amp;AE$34)))</f>
        <v/>
      </c>
      <c r="AF54" s="27" t="str">
        <f ca="1">IF(AF$34="","",IF($K$1="CURRENT RESIDENTS ONLY",COUNTIFS(RESIDENTS!$J:$J,"Moderna",RESIDENTS!$Q:$Q,"YES",RESIDENTS!$N:$N,"&lt;="&amp;AF$34,RESIDENTS!$G:$G,"")+COUNTIFS(RESIDENTS!$J:$J,"Moderna",RESIDENTS!$Z:$Z,"YES",RESIDENTS!$W:$W,"&lt;="&amp;AF$34,RESIDENTS!$G:$G,""),COUNTIFS(RESIDENTS!$J:$J,"Moderna",RESIDENTS!$Q:$Q,"YES",RESIDENTS!$N:$N,"&lt;="&amp;AF$34)+COUNTIFS(RESIDENTS!$J:$J,"Moderna",RESIDENTS!$Z:$Z,"YES",RESIDENTS!$W:$W,"&lt;="&amp;AF$34)))</f>
        <v/>
      </c>
      <c r="AG54" s="27" t="str">
        <f ca="1">IF(AG$34="","",IF($K$1="CURRENT RESIDENTS ONLY",COUNTIFS(RESIDENTS!$J:$J,"Moderna",RESIDENTS!$Q:$Q,"YES",RESIDENTS!$N:$N,"&lt;="&amp;AG$34,RESIDENTS!$G:$G,"")+COUNTIFS(RESIDENTS!$J:$J,"Moderna",RESIDENTS!$Z:$Z,"YES",RESIDENTS!$W:$W,"&lt;="&amp;AG$34,RESIDENTS!$G:$G,""),COUNTIFS(RESIDENTS!$J:$J,"Moderna",RESIDENTS!$Q:$Q,"YES",RESIDENTS!$N:$N,"&lt;="&amp;AG$34)+COUNTIFS(RESIDENTS!$J:$J,"Moderna",RESIDENTS!$Z:$Z,"YES",RESIDENTS!$W:$W,"&lt;="&amp;AG$34)))</f>
        <v/>
      </c>
      <c r="AH54" s="27" t="str">
        <f ca="1">IF(AH$34="","",IF($K$1="CURRENT RESIDENTS ONLY",COUNTIFS(RESIDENTS!$J:$J,"Moderna",RESIDENTS!$Q:$Q,"YES",RESIDENTS!$N:$N,"&lt;="&amp;AH$34,RESIDENTS!$G:$G,"")+COUNTIFS(RESIDENTS!$J:$J,"Moderna",RESIDENTS!$Z:$Z,"YES",RESIDENTS!$W:$W,"&lt;="&amp;AH$34,RESIDENTS!$G:$G,""),COUNTIFS(RESIDENTS!$J:$J,"Moderna",RESIDENTS!$Q:$Q,"YES",RESIDENTS!$N:$N,"&lt;="&amp;AH$34)+COUNTIFS(RESIDENTS!$J:$J,"Moderna",RESIDENTS!$Z:$Z,"YES",RESIDENTS!$W:$W,"&lt;="&amp;AH$34)))</f>
        <v/>
      </c>
      <c r="AI54" s="27" t="str">
        <f ca="1">IF(AI$34="","",IF($K$1="CURRENT RESIDENTS ONLY",COUNTIFS(RESIDENTS!$J:$J,"Moderna",RESIDENTS!$Q:$Q,"YES",RESIDENTS!$N:$N,"&lt;="&amp;AI$34,RESIDENTS!$G:$G,"")+COUNTIFS(RESIDENTS!$J:$J,"Moderna",RESIDENTS!$Z:$Z,"YES",RESIDENTS!$W:$W,"&lt;="&amp;AI$34,RESIDENTS!$G:$G,""),COUNTIFS(RESIDENTS!$J:$J,"Moderna",RESIDENTS!$Q:$Q,"YES",RESIDENTS!$N:$N,"&lt;="&amp;AI$34)+COUNTIFS(RESIDENTS!$J:$J,"Moderna",RESIDENTS!$Z:$Z,"YES",RESIDENTS!$W:$W,"&lt;="&amp;AI$34)))</f>
        <v/>
      </c>
      <c r="AJ54" s="27" t="str">
        <f ca="1">IF(AJ$34="","",IF($K$1="CURRENT RESIDENTS ONLY",COUNTIFS(RESIDENTS!$J:$J,"Moderna",RESIDENTS!$Q:$Q,"YES",RESIDENTS!$N:$N,"&lt;="&amp;AJ$34,RESIDENTS!$G:$G,"")+COUNTIFS(RESIDENTS!$J:$J,"Moderna",RESIDENTS!$Z:$Z,"YES",RESIDENTS!$W:$W,"&lt;="&amp;AJ$34,RESIDENTS!$G:$G,""),COUNTIFS(RESIDENTS!$J:$J,"Moderna",RESIDENTS!$Q:$Q,"YES",RESIDENTS!$N:$N,"&lt;="&amp;AJ$34)+COUNTIFS(RESIDENTS!$J:$J,"Moderna",RESIDENTS!$Z:$Z,"YES",RESIDENTS!$W:$W,"&lt;="&amp;AJ$34)))</f>
        <v/>
      </c>
      <c r="AK54" s="27" t="str">
        <f ca="1">IF(AK$34="","",IF($K$1="CURRENT RESIDENTS ONLY",COUNTIFS(RESIDENTS!$J:$J,"Moderna",RESIDENTS!$Q:$Q,"YES",RESIDENTS!$N:$N,"&lt;="&amp;AK$34,RESIDENTS!$G:$G,"")+COUNTIFS(RESIDENTS!$J:$J,"Moderna",RESIDENTS!$Z:$Z,"YES",RESIDENTS!$W:$W,"&lt;="&amp;AK$34,RESIDENTS!$G:$G,""),COUNTIFS(RESIDENTS!$J:$J,"Moderna",RESIDENTS!$Q:$Q,"YES",RESIDENTS!$N:$N,"&lt;="&amp;AK$34)+COUNTIFS(RESIDENTS!$J:$J,"Moderna",RESIDENTS!$Z:$Z,"YES",RESIDENTS!$W:$W,"&lt;="&amp;AK$34)))</f>
        <v/>
      </c>
      <c r="AL54" s="27" t="str">
        <f ca="1">IF(AL$34="","",IF($K$1="CURRENT RESIDENTS ONLY",COUNTIFS(RESIDENTS!$J:$J,"Moderna",RESIDENTS!$Q:$Q,"YES",RESIDENTS!$N:$N,"&lt;="&amp;AL$34,RESIDENTS!$G:$G,"")+COUNTIFS(RESIDENTS!$J:$J,"Moderna",RESIDENTS!$Z:$Z,"YES",RESIDENTS!$W:$W,"&lt;="&amp;AL$34,RESIDENTS!$G:$G,""),COUNTIFS(RESIDENTS!$J:$J,"Moderna",RESIDENTS!$Q:$Q,"YES",RESIDENTS!$N:$N,"&lt;="&amp;AL$34)+COUNTIFS(RESIDENTS!$J:$J,"Moderna",RESIDENTS!$Z:$Z,"YES",RESIDENTS!$W:$W,"&lt;="&amp;AL$34)))</f>
        <v/>
      </c>
      <c r="AM54" s="27" t="str">
        <f ca="1">IF(AM$34="","",IF($K$1="CURRENT RESIDENTS ONLY",COUNTIFS(RESIDENTS!$J:$J,"Moderna",RESIDENTS!$Q:$Q,"YES",RESIDENTS!$N:$N,"&lt;="&amp;AM$34,RESIDENTS!$G:$G,"")+COUNTIFS(RESIDENTS!$J:$J,"Moderna",RESIDENTS!$Z:$Z,"YES",RESIDENTS!$W:$W,"&lt;="&amp;AM$34,RESIDENTS!$G:$G,""),COUNTIFS(RESIDENTS!$J:$J,"Moderna",RESIDENTS!$Q:$Q,"YES",RESIDENTS!$N:$N,"&lt;="&amp;AM$34)+COUNTIFS(RESIDENTS!$J:$J,"Moderna",RESIDENTS!$Z:$Z,"YES",RESIDENTS!$W:$W,"&lt;="&amp;AM$34)))</f>
        <v/>
      </c>
      <c r="AN54" s="27" t="str">
        <f ca="1">IF(AN$34="","",IF($K$1="CURRENT RESIDENTS ONLY",COUNTIFS(RESIDENTS!$J:$J,"Moderna",RESIDENTS!$Q:$Q,"YES",RESIDENTS!$N:$N,"&lt;="&amp;AN$34,RESIDENTS!$G:$G,"")+COUNTIFS(RESIDENTS!$J:$J,"Moderna",RESIDENTS!$Z:$Z,"YES",RESIDENTS!$W:$W,"&lt;="&amp;AN$34,RESIDENTS!$G:$G,""),COUNTIFS(RESIDENTS!$J:$J,"Moderna",RESIDENTS!$Q:$Q,"YES",RESIDENTS!$N:$N,"&lt;="&amp;AN$34)+COUNTIFS(RESIDENTS!$J:$J,"Moderna",RESIDENTS!$Z:$Z,"YES",RESIDENTS!$W:$W,"&lt;="&amp;AN$34)))</f>
        <v/>
      </c>
      <c r="AO54" s="27" t="str">
        <f ca="1">IF(AO$34="","",IF($K$1="CURRENT RESIDENTS ONLY",COUNTIFS(RESIDENTS!$J:$J,"Moderna",RESIDENTS!$Q:$Q,"YES",RESIDENTS!$N:$N,"&lt;="&amp;AO$34,RESIDENTS!$G:$G,"")+COUNTIFS(RESIDENTS!$J:$J,"Moderna",RESIDENTS!$Z:$Z,"YES",RESIDENTS!$W:$W,"&lt;="&amp;AO$34,RESIDENTS!$G:$G,""),COUNTIFS(RESIDENTS!$J:$J,"Moderna",RESIDENTS!$Q:$Q,"YES",RESIDENTS!$N:$N,"&lt;="&amp;AO$34)+COUNTIFS(RESIDENTS!$J:$J,"Moderna",RESIDENTS!$Z:$Z,"YES",RESIDENTS!$W:$W,"&lt;="&amp;AO$34)))</f>
        <v/>
      </c>
      <c r="AP54" s="27" t="str">
        <f ca="1">IF(AP$34="","",IF($K$1="CURRENT RESIDENTS ONLY",COUNTIFS(RESIDENTS!$J:$J,"Moderna",RESIDENTS!$Q:$Q,"YES",RESIDENTS!$N:$N,"&lt;="&amp;AP$34,RESIDENTS!$G:$G,"")+COUNTIFS(RESIDENTS!$J:$J,"Moderna",RESIDENTS!$Z:$Z,"YES",RESIDENTS!$W:$W,"&lt;="&amp;AP$34,RESIDENTS!$G:$G,""),COUNTIFS(RESIDENTS!$J:$J,"Moderna",RESIDENTS!$Q:$Q,"YES",RESIDENTS!$N:$N,"&lt;="&amp;AP$34)+COUNTIFS(RESIDENTS!$J:$J,"Moderna",RESIDENTS!$Z:$Z,"YES",RESIDENTS!$W:$W,"&lt;="&amp;AP$34)))</f>
        <v/>
      </c>
      <c r="AQ54" s="27" t="str">
        <f ca="1">IF(AQ$34="","",IF($K$1="CURRENT RESIDENTS ONLY",COUNTIFS(RESIDENTS!$J:$J,"Moderna",RESIDENTS!$Q:$Q,"YES",RESIDENTS!$N:$N,"&lt;="&amp;AQ$34,RESIDENTS!$G:$G,"")+COUNTIFS(RESIDENTS!$J:$J,"Moderna",RESIDENTS!$Z:$Z,"YES",RESIDENTS!$W:$W,"&lt;="&amp;AQ$34,RESIDENTS!$G:$G,""),COUNTIFS(RESIDENTS!$J:$J,"Moderna",RESIDENTS!$Q:$Q,"YES",RESIDENTS!$N:$N,"&lt;="&amp;AQ$34)+COUNTIFS(RESIDENTS!$J:$J,"Moderna",RESIDENTS!$Z:$Z,"YES",RESIDENTS!$W:$W,"&lt;="&amp;AQ$34)))</f>
        <v/>
      </c>
      <c r="AR54" s="27" t="str">
        <f ca="1">IF(AR$34="","",IF($K$1="CURRENT RESIDENTS ONLY",COUNTIFS(RESIDENTS!$J:$J,"Moderna",RESIDENTS!$Q:$Q,"YES",RESIDENTS!$N:$N,"&lt;="&amp;AR$34,RESIDENTS!$G:$G,"")+COUNTIFS(RESIDENTS!$J:$J,"Moderna",RESIDENTS!$Z:$Z,"YES",RESIDENTS!$W:$W,"&lt;="&amp;AR$34,RESIDENTS!$G:$G,""),COUNTIFS(RESIDENTS!$J:$J,"Moderna",RESIDENTS!$Q:$Q,"YES",RESIDENTS!$N:$N,"&lt;="&amp;AR$34)+COUNTIFS(RESIDENTS!$J:$J,"Moderna",RESIDENTS!$Z:$Z,"YES",RESIDENTS!$W:$W,"&lt;="&amp;AR$34)))</f>
        <v/>
      </c>
      <c r="AS54" s="27" t="str">
        <f ca="1">IF(AS$34="","",IF($K$1="CURRENT RESIDENTS ONLY",COUNTIFS(RESIDENTS!$J:$J,"Moderna",RESIDENTS!$Q:$Q,"YES",RESIDENTS!$N:$N,"&lt;="&amp;AS$34,RESIDENTS!$G:$G,"")+COUNTIFS(RESIDENTS!$J:$J,"Moderna",RESIDENTS!$Z:$Z,"YES",RESIDENTS!$W:$W,"&lt;="&amp;AS$34,RESIDENTS!$G:$G,""),COUNTIFS(RESIDENTS!$J:$J,"Moderna",RESIDENTS!$Q:$Q,"YES",RESIDENTS!$N:$N,"&lt;="&amp;AS$34)+COUNTIFS(RESIDENTS!$J:$J,"Moderna",RESIDENTS!$Z:$Z,"YES",RESIDENTS!$W:$W,"&lt;="&amp;AS$34)))</f>
        <v/>
      </c>
      <c r="AT54" s="27" t="str">
        <f ca="1">IF(AT$34="","",IF($K$1="CURRENT RESIDENTS ONLY",COUNTIFS(RESIDENTS!$J:$J,"Moderna",RESIDENTS!$Q:$Q,"YES",RESIDENTS!$N:$N,"&lt;="&amp;AT$34,RESIDENTS!$G:$G,"")+COUNTIFS(RESIDENTS!$J:$J,"Moderna",RESIDENTS!$Z:$Z,"YES",RESIDENTS!$W:$W,"&lt;="&amp;AT$34,RESIDENTS!$G:$G,""),COUNTIFS(RESIDENTS!$J:$J,"Moderna",RESIDENTS!$Q:$Q,"YES",RESIDENTS!$N:$N,"&lt;="&amp;AT$34)+COUNTIFS(RESIDENTS!$J:$J,"Moderna",RESIDENTS!$Z:$Z,"YES",RESIDENTS!$W:$W,"&lt;="&amp;AT$34)))</f>
        <v/>
      </c>
      <c r="AU54" s="27" t="str">
        <f ca="1">IF(AU$34="","",IF($K$1="CURRENT RESIDENTS ONLY",COUNTIFS(RESIDENTS!$J:$J,"Moderna",RESIDENTS!$Q:$Q,"YES",RESIDENTS!$N:$N,"&lt;="&amp;AU$34,RESIDENTS!$G:$G,"")+COUNTIFS(RESIDENTS!$J:$J,"Moderna",RESIDENTS!$Z:$Z,"YES",RESIDENTS!$W:$W,"&lt;="&amp;AU$34,RESIDENTS!$G:$G,""),COUNTIFS(RESIDENTS!$J:$J,"Moderna",RESIDENTS!$Q:$Q,"YES",RESIDENTS!$N:$N,"&lt;="&amp;AU$34)+COUNTIFS(RESIDENTS!$J:$J,"Moderna",RESIDENTS!$Z:$Z,"YES",RESIDENTS!$W:$W,"&lt;="&amp;AU$34)))</f>
        <v/>
      </c>
      <c r="AV54" s="27" t="str">
        <f ca="1">IF(AV$34="","",IF($K$1="CURRENT RESIDENTS ONLY",COUNTIFS(RESIDENTS!$J:$J,"Moderna",RESIDENTS!$Q:$Q,"YES",RESIDENTS!$N:$N,"&lt;="&amp;AV$34,RESIDENTS!$G:$G,"")+COUNTIFS(RESIDENTS!$J:$J,"Moderna",RESIDENTS!$Z:$Z,"YES",RESIDENTS!$W:$W,"&lt;="&amp;AV$34,RESIDENTS!$G:$G,""),COUNTIFS(RESIDENTS!$J:$J,"Moderna",RESIDENTS!$Q:$Q,"YES",RESIDENTS!$N:$N,"&lt;="&amp;AV$34)+COUNTIFS(RESIDENTS!$J:$J,"Moderna",RESIDENTS!$Z:$Z,"YES",RESIDENTS!$W:$W,"&lt;="&amp;AV$34)))</f>
        <v/>
      </c>
      <c r="AW54" s="27" t="str">
        <f ca="1">IF(AW$34="","",IF($K$1="CURRENT RESIDENTS ONLY",COUNTIFS(RESIDENTS!$J:$J,"Moderna",RESIDENTS!$Q:$Q,"YES",RESIDENTS!$N:$N,"&lt;="&amp;AW$34,RESIDENTS!$G:$G,"")+COUNTIFS(RESIDENTS!$J:$J,"Moderna",RESIDENTS!$Z:$Z,"YES",RESIDENTS!$W:$W,"&lt;="&amp;AW$34,RESIDENTS!$G:$G,""),COUNTIFS(RESIDENTS!$J:$J,"Moderna",RESIDENTS!$Q:$Q,"YES",RESIDENTS!$N:$N,"&lt;="&amp;AW$34)+COUNTIFS(RESIDENTS!$J:$J,"Moderna",RESIDENTS!$Z:$Z,"YES",RESIDENTS!$W:$W,"&lt;="&amp;AW$34)))</f>
        <v/>
      </c>
      <c r="AX54" s="27" t="str">
        <f ca="1">IF(AX$34="","",IF($K$1="CURRENT RESIDENTS ONLY",COUNTIFS(RESIDENTS!$J:$J,"Moderna",RESIDENTS!$Q:$Q,"YES",RESIDENTS!$N:$N,"&lt;="&amp;AX$34,RESIDENTS!$G:$G,"")+COUNTIFS(RESIDENTS!$J:$J,"Moderna",RESIDENTS!$Z:$Z,"YES",RESIDENTS!$W:$W,"&lt;="&amp;AX$34,RESIDENTS!$G:$G,""),COUNTIFS(RESIDENTS!$J:$J,"Moderna",RESIDENTS!$Q:$Q,"YES",RESIDENTS!$N:$N,"&lt;="&amp;AX$34)+COUNTIFS(RESIDENTS!$J:$J,"Moderna",RESIDENTS!$Z:$Z,"YES",RESIDENTS!$W:$W,"&lt;="&amp;AX$34)))</f>
        <v/>
      </c>
      <c r="AY54" s="27" t="str">
        <f ca="1">IF(AY$34="","",IF($K$1="CURRENT RESIDENTS ONLY",COUNTIFS(RESIDENTS!$J:$J,"Moderna",RESIDENTS!$Q:$Q,"YES",RESIDENTS!$N:$N,"&lt;="&amp;AY$34,RESIDENTS!$G:$G,"")+COUNTIFS(RESIDENTS!$J:$J,"Moderna",RESIDENTS!$Z:$Z,"YES",RESIDENTS!$W:$W,"&lt;="&amp;AY$34,RESIDENTS!$G:$G,""),COUNTIFS(RESIDENTS!$J:$J,"Moderna",RESIDENTS!$Q:$Q,"YES",RESIDENTS!$N:$N,"&lt;="&amp;AY$34)+COUNTIFS(RESIDENTS!$J:$J,"Moderna",RESIDENTS!$Z:$Z,"YES",RESIDENTS!$W:$W,"&lt;="&amp;AY$34)))</f>
        <v/>
      </c>
      <c r="AZ54" s="27" t="str">
        <f ca="1">IF(AZ$34="","",IF($K$1="CURRENT RESIDENTS ONLY",COUNTIFS(RESIDENTS!$J:$J,"Moderna",RESIDENTS!$Q:$Q,"YES",RESIDENTS!$N:$N,"&lt;="&amp;AZ$34,RESIDENTS!$G:$G,"")+COUNTIFS(RESIDENTS!$J:$J,"Moderna",RESIDENTS!$Z:$Z,"YES",RESIDENTS!$W:$W,"&lt;="&amp;AZ$34,RESIDENTS!$G:$G,""),COUNTIFS(RESIDENTS!$J:$J,"Moderna",RESIDENTS!$Q:$Q,"YES",RESIDENTS!$N:$N,"&lt;="&amp;AZ$34)+COUNTIFS(RESIDENTS!$J:$J,"Moderna",RESIDENTS!$Z:$Z,"YES",RESIDENTS!$W:$W,"&lt;="&amp;AZ$34)))</f>
        <v/>
      </c>
      <c r="BA54" s="27" t="str">
        <f ca="1">IF(BA$34="","",IF($K$1="CURRENT RESIDENTS ONLY",COUNTIFS(RESIDENTS!$J:$J,"Moderna",RESIDENTS!$Q:$Q,"YES",RESIDENTS!$N:$N,"&lt;="&amp;BA$34,RESIDENTS!$G:$G,"")+COUNTIFS(RESIDENTS!$J:$J,"Moderna",RESIDENTS!$Z:$Z,"YES",RESIDENTS!$W:$W,"&lt;="&amp;BA$34,RESIDENTS!$G:$G,""),COUNTIFS(RESIDENTS!$J:$J,"Moderna",RESIDENTS!$Q:$Q,"YES",RESIDENTS!$N:$N,"&lt;="&amp;BA$34)+COUNTIFS(RESIDENTS!$J:$J,"Moderna",RESIDENTS!$Z:$Z,"YES",RESIDENTS!$W:$W,"&lt;="&amp;BA$34)))</f>
        <v/>
      </c>
      <c r="BB54" s="27" t="str">
        <f ca="1">IF(BB$34="","",IF($K$1="CURRENT RESIDENTS ONLY",COUNTIFS(RESIDENTS!$J:$J,"Moderna",RESIDENTS!$Q:$Q,"YES",RESIDENTS!$N:$N,"&lt;="&amp;BB$34,RESIDENTS!$G:$G,"")+COUNTIFS(RESIDENTS!$J:$J,"Moderna",RESIDENTS!$Z:$Z,"YES",RESIDENTS!$W:$W,"&lt;="&amp;BB$34,RESIDENTS!$G:$G,""),COUNTIFS(RESIDENTS!$J:$J,"Moderna",RESIDENTS!$Q:$Q,"YES",RESIDENTS!$N:$N,"&lt;="&amp;BB$34)+COUNTIFS(RESIDENTS!$J:$J,"Moderna",RESIDENTS!$Z:$Z,"YES",RESIDENTS!$W:$W,"&lt;="&amp;BB$34)))</f>
        <v/>
      </c>
      <c r="BC54" s="27" t="str">
        <f ca="1">IF(BC$34="","",IF($K$1="CURRENT RESIDENTS ONLY",COUNTIFS(RESIDENTS!$J:$J,"Moderna",RESIDENTS!$Q:$Q,"YES",RESIDENTS!$N:$N,"&lt;="&amp;BC$34,RESIDENTS!$G:$G,"")+COUNTIFS(RESIDENTS!$J:$J,"Moderna",RESIDENTS!$Z:$Z,"YES",RESIDENTS!$W:$W,"&lt;="&amp;BC$34,RESIDENTS!$G:$G,""),COUNTIFS(RESIDENTS!$J:$J,"Moderna",RESIDENTS!$Q:$Q,"YES",RESIDENTS!$N:$N,"&lt;="&amp;BC$34)+COUNTIFS(RESIDENTS!$J:$J,"Moderna",RESIDENTS!$Z:$Z,"YES",RESIDENTS!$W:$W,"&lt;="&amp;BC$34)))</f>
        <v/>
      </c>
      <c r="BD54" s="27" t="str">
        <f ca="1">IF(BD$34="","",IF($K$1="CURRENT RESIDENTS ONLY",COUNTIFS(RESIDENTS!$J:$J,"Moderna",RESIDENTS!$Q:$Q,"YES",RESIDENTS!$N:$N,"&lt;="&amp;BD$34,RESIDENTS!$G:$G,"")+COUNTIFS(RESIDENTS!$J:$J,"Moderna",RESIDENTS!$Z:$Z,"YES",RESIDENTS!$W:$W,"&lt;="&amp;BD$34,RESIDENTS!$G:$G,""),COUNTIFS(RESIDENTS!$J:$J,"Moderna",RESIDENTS!$Q:$Q,"YES",RESIDENTS!$N:$N,"&lt;="&amp;BD$34)+COUNTIFS(RESIDENTS!$J:$J,"Moderna",RESIDENTS!$Z:$Z,"YES",RESIDENTS!$W:$W,"&lt;="&amp;BD$34)))</f>
        <v/>
      </c>
      <c r="BE54" s="27" t="str">
        <f ca="1">IF(BE$34="","",IF($K$1="CURRENT RESIDENTS ONLY",COUNTIFS(RESIDENTS!$J:$J,"Moderna",RESIDENTS!$Q:$Q,"YES",RESIDENTS!$N:$N,"&lt;="&amp;BE$34,RESIDENTS!$G:$G,"")+COUNTIFS(RESIDENTS!$J:$J,"Moderna",RESIDENTS!$Z:$Z,"YES",RESIDENTS!$W:$W,"&lt;="&amp;BE$34,RESIDENTS!$G:$G,""),COUNTIFS(RESIDENTS!$J:$J,"Moderna",RESIDENTS!$Q:$Q,"YES",RESIDENTS!$N:$N,"&lt;="&amp;BE$34)+COUNTIFS(RESIDENTS!$J:$J,"Moderna",RESIDENTS!$Z:$Z,"YES",RESIDENTS!$W:$W,"&lt;="&amp;BE$34)))</f>
        <v/>
      </c>
    </row>
    <row r="55" spans="1:57" ht="31.15">
      <c r="A55" s="44" t="s">
        <v>124</v>
      </c>
      <c r="B55" s="27">
        <f>IF(B$34="","",IF($K$1="CURRENT RESIDENTS ONLY",COUNTIFS(RESIDENTS!$J:$J,"Janssen/Johnson &amp; Johnson",RESIDENTS!$Q:$Q,"YES",RESIDENTS!$N:$N,"&lt;="&amp;B$34,RESIDENTS!$G:$G,""),COUNTIFS(RESIDENTS!$J:$J,"Janssen/Johnson &amp; Johnson",RESIDENTS!$Q:$Q,"YES",RESIDENTS!$N:$N,"&lt;="&amp;B$34)))</f>
        <v>0</v>
      </c>
      <c r="C55" s="27">
        <f ca="1">IF(C$34="","",IF($K$1="CURRENT RESIDENTS ONLY",COUNTIFS(RESIDENTS!$J:$J,"Janssen/Johnson &amp; Johnson",RESIDENTS!$Q:$Q,"YES",RESIDENTS!$N:$N,"&lt;="&amp;C$34,RESIDENTS!$G:$G,""),COUNTIFS(RESIDENTS!$J:$J,"Janssen/Johnson &amp; Johnson",RESIDENTS!$Q:$Q,"YES",RESIDENTS!$N:$N,"&lt;="&amp;C$34)))</f>
        <v>0</v>
      </c>
      <c r="D55" s="27">
        <f ca="1">IF(D$34="","",IF($K$1="CURRENT RESIDENTS ONLY",COUNTIFS(RESIDENTS!$J:$J,"Janssen/Johnson &amp; Johnson",RESIDENTS!$Q:$Q,"YES",RESIDENTS!$N:$N,"&lt;="&amp;D$34,RESIDENTS!$G:$G,""),COUNTIFS(RESIDENTS!$J:$J,"Janssen/Johnson &amp; Johnson",RESIDENTS!$Q:$Q,"YES",RESIDENTS!$N:$N,"&lt;="&amp;D$34)))</f>
        <v>0</v>
      </c>
      <c r="E55" s="27">
        <f ca="1">IF(E$34="","",IF($K$1="CURRENT RESIDENTS ONLY",COUNTIFS(RESIDENTS!$J:$J,"Janssen/Johnson &amp; Johnson",RESIDENTS!$Q:$Q,"YES",RESIDENTS!$N:$N,"&lt;="&amp;E$34,RESIDENTS!$G:$G,""),COUNTIFS(RESIDENTS!$J:$J,"Janssen/Johnson &amp; Johnson",RESIDENTS!$Q:$Q,"YES",RESIDENTS!$N:$N,"&lt;="&amp;E$34)))</f>
        <v>0</v>
      </c>
      <c r="F55" s="27">
        <f ca="1">IF(F$34="","",IF($K$1="CURRENT RESIDENTS ONLY",COUNTIFS(RESIDENTS!$J:$J,"Janssen/Johnson &amp; Johnson",RESIDENTS!$Q:$Q,"YES",RESIDENTS!$N:$N,"&lt;="&amp;F$34,RESIDENTS!$G:$G,""),COUNTIFS(RESIDENTS!$J:$J,"Janssen/Johnson &amp; Johnson",RESIDENTS!$Q:$Q,"YES",RESIDENTS!$N:$N,"&lt;="&amp;F$34)))</f>
        <v>0</v>
      </c>
      <c r="G55" s="27">
        <f ca="1">IF(G$34="","",IF($K$1="CURRENT RESIDENTS ONLY",COUNTIFS(RESIDENTS!$J:$J,"Janssen/Johnson &amp; Johnson",RESIDENTS!$Q:$Q,"YES",RESIDENTS!$N:$N,"&lt;="&amp;G$34,RESIDENTS!$G:$G,""),COUNTIFS(RESIDENTS!$J:$J,"Janssen/Johnson &amp; Johnson",RESIDENTS!$Q:$Q,"YES",RESIDENTS!$N:$N,"&lt;="&amp;G$34)))</f>
        <v>0</v>
      </c>
      <c r="H55" s="27">
        <f ca="1">IF(H$34="","",IF($K$1="CURRENT RESIDENTS ONLY",COUNTIFS(RESIDENTS!$J:$J,"Janssen/Johnson &amp; Johnson",RESIDENTS!$Q:$Q,"YES",RESIDENTS!$N:$N,"&lt;="&amp;H$34,RESIDENTS!$G:$G,""),COUNTIFS(RESIDENTS!$J:$J,"Janssen/Johnson &amp; Johnson",RESIDENTS!$Q:$Q,"YES",RESIDENTS!$N:$N,"&lt;="&amp;H$34)))</f>
        <v>0</v>
      </c>
      <c r="I55" s="27">
        <f ca="1">IF(I$34="","",IF($K$1="CURRENT RESIDENTS ONLY",COUNTIFS(RESIDENTS!$J:$J,"Janssen/Johnson &amp; Johnson",RESIDENTS!$Q:$Q,"YES",RESIDENTS!$N:$N,"&lt;="&amp;I$34,RESIDENTS!$G:$G,""),COUNTIFS(RESIDENTS!$J:$J,"Janssen/Johnson &amp; Johnson",RESIDENTS!$Q:$Q,"YES",RESIDENTS!$N:$N,"&lt;="&amp;I$34)))</f>
        <v>0</v>
      </c>
      <c r="J55" s="27">
        <f ca="1">IF(J$34="","",IF($K$1="CURRENT RESIDENTS ONLY",COUNTIFS(RESIDENTS!$J:$J,"Janssen/Johnson &amp; Johnson",RESIDENTS!$Q:$Q,"YES",RESIDENTS!$N:$N,"&lt;="&amp;J$34,RESIDENTS!$G:$G,""),COUNTIFS(RESIDENTS!$J:$J,"Janssen/Johnson &amp; Johnson",RESIDENTS!$Q:$Q,"YES",RESIDENTS!$N:$N,"&lt;="&amp;J$34)))</f>
        <v>0</v>
      </c>
      <c r="K55" s="27">
        <f ca="1">IF(K$34="","",IF($K$1="CURRENT RESIDENTS ONLY",COUNTIFS(RESIDENTS!$J:$J,"Janssen/Johnson &amp; Johnson",RESIDENTS!$Q:$Q,"YES",RESIDENTS!$N:$N,"&lt;="&amp;K$34,RESIDENTS!$G:$G,""),COUNTIFS(RESIDENTS!$J:$J,"Janssen/Johnson &amp; Johnson",RESIDENTS!$Q:$Q,"YES",RESIDENTS!$N:$N,"&lt;="&amp;K$34)))</f>
        <v>0</v>
      </c>
      <c r="L55" s="27">
        <f ca="1">IF(L$34="","",IF($K$1="CURRENT RESIDENTS ONLY",COUNTIFS(RESIDENTS!$J:$J,"Janssen/Johnson &amp; Johnson",RESIDENTS!$Q:$Q,"YES",RESIDENTS!$N:$N,"&lt;="&amp;L$34,RESIDENTS!$G:$G,""),COUNTIFS(RESIDENTS!$J:$J,"Janssen/Johnson &amp; Johnson",RESIDENTS!$Q:$Q,"YES",RESIDENTS!$N:$N,"&lt;="&amp;L$34)))</f>
        <v>0</v>
      </c>
      <c r="M55" s="27">
        <f ca="1">IF(M$34="","",IF($K$1="CURRENT RESIDENTS ONLY",COUNTIFS(RESIDENTS!$J:$J,"Janssen/Johnson &amp; Johnson",RESIDENTS!$Q:$Q,"YES",RESIDENTS!$N:$N,"&lt;="&amp;M$34,RESIDENTS!$G:$G,""),COUNTIFS(RESIDENTS!$J:$J,"Janssen/Johnson &amp; Johnson",RESIDENTS!$Q:$Q,"YES",RESIDENTS!$N:$N,"&lt;="&amp;M$34)))</f>
        <v>0</v>
      </c>
      <c r="N55" s="27">
        <f ca="1">IF(N$34="","",IF($K$1="CURRENT RESIDENTS ONLY",COUNTIFS(RESIDENTS!$J:$J,"Janssen/Johnson &amp; Johnson",RESIDENTS!$Q:$Q,"YES",RESIDENTS!$N:$N,"&lt;="&amp;N$34,RESIDENTS!$G:$G,""),COUNTIFS(RESIDENTS!$J:$J,"Janssen/Johnson &amp; Johnson",RESIDENTS!$Q:$Q,"YES",RESIDENTS!$N:$N,"&lt;="&amp;N$34)))</f>
        <v>0</v>
      </c>
      <c r="O55" s="27">
        <f ca="1">IF(O$34="","",IF($K$1="CURRENT RESIDENTS ONLY",COUNTIFS(RESIDENTS!$J:$J,"Janssen/Johnson &amp; Johnson",RESIDENTS!$Q:$Q,"YES",RESIDENTS!$N:$N,"&lt;="&amp;O$34,RESIDENTS!$G:$G,""),COUNTIFS(RESIDENTS!$J:$J,"Janssen/Johnson &amp; Johnson",RESIDENTS!$Q:$Q,"YES",RESIDENTS!$N:$N,"&lt;="&amp;O$34)))</f>
        <v>0</v>
      </c>
      <c r="P55" s="27">
        <f ca="1">IF(P$34="","",IF($K$1="CURRENT RESIDENTS ONLY",COUNTIFS(RESIDENTS!$J:$J,"Janssen/Johnson &amp; Johnson",RESIDENTS!$Q:$Q,"YES",RESIDENTS!$N:$N,"&lt;="&amp;P$34,RESIDENTS!$G:$G,""),COUNTIFS(RESIDENTS!$J:$J,"Janssen/Johnson &amp; Johnson",RESIDENTS!$Q:$Q,"YES",RESIDENTS!$N:$N,"&lt;="&amp;P$34)))</f>
        <v>0</v>
      </c>
      <c r="Q55" s="27">
        <f ca="1">IF(Q$34="","",IF($K$1="CURRENT RESIDENTS ONLY",COUNTIFS(RESIDENTS!$J:$J,"Janssen/Johnson &amp; Johnson",RESIDENTS!$Q:$Q,"YES",RESIDENTS!$N:$N,"&lt;="&amp;Q$34,RESIDENTS!$G:$G,""),COUNTIFS(RESIDENTS!$J:$J,"Janssen/Johnson &amp; Johnson",RESIDENTS!$Q:$Q,"YES",RESIDENTS!$N:$N,"&lt;="&amp;Q$34)))</f>
        <v>0</v>
      </c>
      <c r="R55" s="27">
        <f ca="1">IF(R$34="","",IF($K$1="CURRENT RESIDENTS ONLY",COUNTIFS(RESIDENTS!$J:$J,"Janssen/Johnson &amp; Johnson",RESIDENTS!$Q:$Q,"YES",RESIDENTS!$N:$N,"&lt;="&amp;R$34,RESIDENTS!$G:$G,""),COUNTIFS(RESIDENTS!$J:$J,"Janssen/Johnson &amp; Johnson",RESIDENTS!$Q:$Q,"YES",RESIDENTS!$N:$N,"&lt;="&amp;R$34)))</f>
        <v>0</v>
      </c>
      <c r="S55" s="27">
        <f ca="1">IF(S$34="","",IF($K$1="CURRENT RESIDENTS ONLY",COUNTIFS(RESIDENTS!$J:$J,"Janssen/Johnson &amp; Johnson",RESIDENTS!$Q:$Q,"YES",RESIDENTS!$N:$N,"&lt;="&amp;S$34,RESIDENTS!$G:$G,""),COUNTIFS(RESIDENTS!$J:$J,"Janssen/Johnson &amp; Johnson",RESIDENTS!$Q:$Q,"YES",RESIDENTS!$N:$N,"&lt;="&amp;S$34)))</f>
        <v>0</v>
      </c>
      <c r="T55" s="27">
        <f ca="1">IF(T$34="","",IF($K$1="CURRENT RESIDENTS ONLY",COUNTIFS(RESIDENTS!$J:$J,"Janssen/Johnson &amp; Johnson",RESIDENTS!$Q:$Q,"YES",RESIDENTS!$N:$N,"&lt;="&amp;T$34,RESIDENTS!$G:$G,""),COUNTIFS(RESIDENTS!$J:$J,"Janssen/Johnson &amp; Johnson",RESIDENTS!$Q:$Q,"YES",RESIDENTS!$N:$N,"&lt;="&amp;T$34)))</f>
        <v>0</v>
      </c>
      <c r="U55" s="27">
        <f ca="1">IF(U$34="","",IF($K$1="CURRENT RESIDENTS ONLY",COUNTIFS(RESIDENTS!$J:$J,"Janssen/Johnson &amp; Johnson",RESIDENTS!$Q:$Q,"YES",RESIDENTS!$N:$N,"&lt;="&amp;U$34,RESIDENTS!$G:$G,""),COUNTIFS(RESIDENTS!$J:$J,"Janssen/Johnson &amp; Johnson",RESIDENTS!$Q:$Q,"YES",RESIDENTS!$N:$N,"&lt;="&amp;U$34)))</f>
        <v>0</v>
      </c>
      <c r="V55" s="27">
        <f ca="1">IF(V$34="","",IF($K$1="CURRENT RESIDENTS ONLY",COUNTIFS(RESIDENTS!$J:$J,"Janssen/Johnson &amp; Johnson",RESIDENTS!$Q:$Q,"YES",RESIDENTS!$N:$N,"&lt;="&amp;V$34,RESIDENTS!$G:$G,""),COUNTIFS(RESIDENTS!$J:$J,"Janssen/Johnson &amp; Johnson",RESIDENTS!$Q:$Q,"YES",RESIDENTS!$N:$N,"&lt;="&amp;V$34)))</f>
        <v>0</v>
      </c>
      <c r="W55" s="27">
        <f ca="1">IF(W$34="","",IF($K$1="CURRENT RESIDENTS ONLY",COUNTIFS(RESIDENTS!$J:$J,"Janssen/Johnson &amp; Johnson",RESIDENTS!$Q:$Q,"YES",RESIDENTS!$N:$N,"&lt;="&amp;W$34,RESIDENTS!$G:$G,""),COUNTIFS(RESIDENTS!$J:$J,"Janssen/Johnson &amp; Johnson",RESIDENTS!$Q:$Q,"YES",RESIDENTS!$N:$N,"&lt;="&amp;W$34)))</f>
        <v>0</v>
      </c>
      <c r="X55" s="27">
        <f ca="1">IF(X$34="","",IF($K$1="CURRENT RESIDENTS ONLY",COUNTIFS(RESIDENTS!$J:$J,"Janssen/Johnson &amp; Johnson",RESIDENTS!$Q:$Q,"YES",RESIDENTS!$N:$N,"&lt;="&amp;X$34,RESIDENTS!$G:$G,""),COUNTIFS(RESIDENTS!$J:$J,"Janssen/Johnson &amp; Johnson",RESIDENTS!$Q:$Q,"YES",RESIDENTS!$N:$N,"&lt;="&amp;X$34)))</f>
        <v>0</v>
      </c>
      <c r="Y55" s="27">
        <f ca="1">IF(Y$34="","",IF($K$1="CURRENT RESIDENTS ONLY",COUNTIFS(RESIDENTS!$J:$J,"Janssen/Johnson &amp; Johnson",RESIDENTS!$Q:$Q,"YES",RESIDENTS!$N:$N,"&lt;="&amp;Y$34,RESIDENTS!$G:$G,""),COUNTIFS(RESIDENTS!$J:$J,"Janssen/Johnson &amp; Johnson",RESIDENTS!$Q:$Q,"YES",RESIDENTS!$N:$N,"&lt;="&amp;Y$34)))</f>
        <v>0</v>
      </c>
      <c r="Z55" s="27">
        <f ca="1">IF(Z$34="","",IF($K$1="CURRENT RESIDENTS ONLY",COUNTIFS(RESIDENTS!$J:$J,"Janssen/Johnson &amp; Johnson",RESIDENTS!$Q:$Q,"YES",RESIDENTS!$N:$N,"&lt;="&amp;Z$34,RESIDENTS!$G:$G,""),COUNTIFS(RESIDENTS!$J:$J,"Janssen/Johnson &amp; Johnson",RESIDENTS!$Q:$Q,"YES",RESIDENTS!$N:$N,"&lt;="&amp;Z$34)))</f>
        <v>0</v>
      </c>
      <c r="AA55" s="27" t="str">
        <f ca="1">IF(AA$34="","",IF($K$1="CURRENT RESIDENTS ONLY",COUNTIFS(RESIDENTS!$J:$J,"Janssen/Johnson &amp; Johnson",RESIDENTS!$Q:$Q,"YES",RESIDENTS!$N:$N,"&lt;="&amp;AA$34,RESIDENTS!$G:$G,""),COUNTIFS(RESIDENTS!$J:$J,"Janssen/Johnson &amp; Johnson",RESIDENTS!$Q:$Q,"YES",RESIDENTS!$N:$N,"&lt;="&amp;AA$34)))</f>
        <v/>
      </c>
      <c r="AB55" s="27" t="str">
        <f ca="1">IF(AB$34="","",IF($K$1="CURRENT RESIDENTS ONLY",COUNTIFS(RESIDENTS!$J:$J,"Janssen/Johnson &amp; Johnson",RESIDENTS!$Q:$Q,"YES",RESIDENTS!$N:$N,"&lt;="&amp;AB$34,RESIDENTS!$G:$G,""),COUNTIFS(RESIDENTS!$J:$J,"Janssen/Johnson &amp; Johnson",RESIDENTS!$Q:$Q,"YES",RESIDENTS!$N:$N,"&lt;="&amp;AB$34)))</f>
        <v/>
      </c>
      <c r="AC55" s="27" t="str">
        <f ca="1">IF(AC$34="","",IF($K$1="CURRENT RESIDENTS ONLY",COUNTIFS(RESIDENTS!$J:$J,"Janssen/Johnson &amp; Johnson",RESIDENTS!$Q:$Q,"YES",RESIDENTS!$N:$N,"&lt;="&amp;AC$34,RESIDENTS!$G:$G,""),COUNTIFS(RESIDENTS!$J:$J,"Janssen/Johnson &amp; Johnson",RESIDENTS!$Q:$Q,"YES",RESIDENTS!$N:$N,"&lt;="&amp;AC$34)))</f>
        <v/>
      </c>
      <c r="AD55" s="27" t="str">
        <f ca="1">IF(AD$34="","",IF($K$1="CURRENT RESIDENTS ONLY",COUNTIFS(RESIDENTS!$J:$J,"Janssen/Johnson &amp; Johnson",RESIDENTS!$Q:$Q,"YES",RESIDENTS!$N:$N,"&lt;="&amp;AD$34,RESIDENTS!$G:$G,""),COUNTIFS(RESIDENTS!$J:$J,"Janssen/Johnson &amp; Johnson",RESIDENTS!$Q:$Q,"YES",RESIDENTS!$N:$N,"&lt;="&amp;AD$34)))</f>
        <v/>
      </c>
      <c r="AE55" s="27" t="str">
        <f ca="1">IF(AE$34="","",IF($K$1="CURRENT RESIDENTS ONLY",COUNTIFS(RESIDENTS!$J:$J,"Janssen/Johnson &amp; Johnson",RESIDENTS!$Q:$Q,"YES",RESIDENTS!$N:$N,"&lt;="&amp;AE$34,RESIDENTS!$G:$G,""),COUNTIFS(RESIDENTS!$J:$J,"Janssen/Johnson &amp; Johnson",RESIDENTS!$Q:$Q,"YES",RESIDENTS!$N:$N,"&lt;="&amp;AE$34)))</f>
        <v/>
      </c>
      <c r="AF55" s="27" t="str">
        <f ca="1">IF(AF$34="","",IF($K$1="CURRENT RESIDENTS ONLY",COUNTIFS(RESIDENTS!$J:$J,"Janssen/Johnson &amp; Johnson",RESIDENTS!$Q:$Q,"YES",RESIDENTS!$N:$N,"&lt;="&amp;AF$34,RESIDENTS!$G:$G,""),COUNTIFS(RESIDENTS!$J:$J,"Janssen/Johnson &amp; Johnson",RESIDENTS!$Q:$Q,"YES",RESIDENTS!$N:$N,"&lt;="&amp;AF$34)))</f>
        <v/>
      </c>
      <c r="AG55" s="27" t="str">
        <f ca="1">IF(AG$34="","",IF($K$1="CURRENT RESIDENTS ONLY",COUNTIFS(RESIDENTS!$J:$J,"Janssen/Johnson &amp; Johnson",RESIDENTS!$Q:$Q,"YES",RESIDENTS!$N:$N,"&lt;="&amp;AG$34,RESIDENTS!$G:$G,""),COUNTIFS(RESIDENTS!$J:$J,"Janssen/Johnson &amp; Johnson",RESIDENTS!$Q:$Q,"YES",RESIDENTS!$N:$N,"&lt;="&amp;AG$34)))</f>
        <v/>
      </c>
      <c r="AH55" s="27" t="str">
        <f ca="1">IF(AH$34="","",IF($K$1="CURRENT RESIDENTS ONLY",COUNTIFS(RESIDENTS!$J:$J,"Janssen/Johnson &amp; Johnson",RESIDENTS!$Q:$Q,"YES",RESIDENTS!$N:$N,"&lt;="&amp;AH$34,RESIDENTS!$G:$G,""),COUNTIFS(RESIDENTS!$J:$J,"Janssen/Johnson &amp; Johnson",RESIDENTS!$Q:$Q,"YES",RESIDENTS!$N:$N,"&lt;="&amp;AH$34)))</f>
        <v/>
      </c>
      <c r="AI55" s="27" t="str">
        <f ca="1">IF(AI$34="","",IF($K$1="CURRENT RESIDENTS ONLY",COUNTIFS(RESIDENTS!$J:$J,"Janssen/Johnson &amp; Johnson",RESIDENTS!$Q:$Q,"YES",RESIDENTS!$N:$N,"&lt;="&amp;AI$34,RESIDENTS!$G:$G,""),COUNTIFS(RESIDENTS!$J:$J,"Janssen/Johnson &amp; Johnson",RESIDENTS!$Q:$Q,"YES",RESIDENTS!$N:$N,"&lt;="&amp;AI$34)))</f>
        <v/>
      </c>
      <c r="AJ55" s="27" t="str">
        <f ca="1">IF(AJ$34="","",IF($K$1="CURRENT RESIDENTS ONLY",COUNTIFS(RESIDENTS!$J:$J,"Janssen/Johnson &amp; Johnson",RESIDENTS!$Q:$Q,"YES",RESIDENTS!$N:$N,"&lt;="&amp;AJ$34,RESIDENTS!$G:$G,""),COUNTIFS(RESIDENTS!$J:$J,"Janssen/Johnson &amp; Johnson",RESIDENTS!$Q:$Q,"YES",RESIDENTS!$N:$N,"&lt;="&amp;AJ$34)))</f>
        <v/>
      </c>
      <c r="AK55" s="27" t="str">
        <f ca="1">IF(AK$34="","",IF($K$1="CURRENT RESIDENTS ONLY",COUNTIFS(RESIDENTS!$J:$J,"Janssen/Johnson &amp; Johnson",RESIDENTS!$Q:$Q,"YES",RESIDENTS!$N:$N,"&lt;="&amp;AK$34,RESIDENTS!$G:$G,""),COUNTIFS(RESIDENTS!$J:$J,"Janssen/Johnson &amp; Johnson",RESIDENTS!$Q:$Q,"YES",RESIDENTS!$N:$N,"&lt;="&amp;AK$34)))</f>
        <v/>
      </c>
      <c r="AL55" s="27" t="str">
        <f ca="1">IF(AL$34="","",IF($K$1="CURRENT RESIDENTS ONLY",COUNTIFS(RESIDENTS!$J:$J,"Janssen/Johnson &amp; Johnson",RESIDENTS!$Q:$Q,"YES",RESIDENTS!$N:$N,"&lt;="&amp;AL$34,RESIDENTS!$G:$G,""),COUNTIFS(RESIDENTS!$J:$J,"Janssen/Johnson &amp; Johnson",RESIDENTS!$Q:$Q,"YES",RESIDENTS!$N:$N,"&lt;="&amp;AL$34)))</f>
        <v/>
      </c>
      <c r="AM55" s="27" t="str">
        <f ca="1">IF(AM$34="","",IF($K$1="CURRENT RESIDENTS ONLY",COUNTIFS(RESIDENTS!$J:$J,"Janssen/Johnson &amp; Johnson",RESIDENTS!$Q:$Q,"YES",RESIDENTS!$N:$N,"&lt;="&amp;AM$34,RESIDENTS!$G:$G,""),COUNTIFS(RESIDENTS!$J:$J,"Janssen/Johnson &amp; Johnson",RESIDENTS!$Q:$Q,"YES",RESIDENTS!$N:$N,"&lt;="&amp;AM$34)))</f>
        <v/>
      </c>
      <c r="AN55" s="27" t="str">
        <f ca="1">IF(AN$34="","",IF($K$1="CURRENT RESIDENTS ONLY",COUNTIFS(RESIDENTS!$J:$J,"Janssen/Johnson &amp; Johnson",RESIDENTS!$Q:$Q,"YES",RESIDENTS!$N:$N,"&lt;="&amp;AN$34,RESIDENTS!$G:$G,""),COUNTIFS(RESIDENTS!$J:$J,"Janssen/Johnson &amp; Johnson",RESIDENTS!$Q:$Q,"YES",RESIDENTS!$N:$N,"&lt;="&amp;AN$34)))</f>
        <v/>
      </c>
      <c r="AO55" s="27" t="str">
        <f ca="1">IF(AO$34="","",IF($K$1="CURRENT RESIDENTS ONLY",COUNTIFS(RESIDENTS!$J:$J,"Janssen/Johnson &amp; Johnson",RESIDENTS!$Q:$Q,"YES",RESIDENTS!$N:$N,"&lt;="&amp;AO$34,RESIDENTS!$G:$G,""),COUNTIFS(RESIDENTS!$J:$J,"Janssen/Johnson &amp; Johnson",RESIDENTS!$Q:$Q,"YES",RESIDENTS!$N:$N,"&lt;="&amp;AO$34)))</f>
        <v/>
      </c>
      <c r="AP55" s="27" t="str">
        <f ca="1">IF(AP$34="","",IF($K$1="CURRENT RESIDENTS ONLY",COUNTIFS(RESIDENTS!$J:$J,"Janssen/Johnson &amp; Johnson",RESIDENTS!$Q:$Q,"YES",RESIDENTS!$N:$N,"&lt;="&amp;AP$34,RESIDENTS!$G:$G,""),COUNTIFS(RESIDENTS!$J:$J,"Janssen/Johnson &amp; Johnson",RESIDENTS!$Q:$Q,"YES",RESIDENTS!$N:$N,"&lt;="&amp;AP$34)))</f>
        <v/>
      </c>
      <c r="AQ55" s="27" t="str">
        <f ca="1">IF(AQ$34="","",IF($K$1="CURRENT RESIDENTS ONLY",COUNTIFS(RESIDENTS!$J:$J,"Janssen/Johnson &amp; Johnson",RESIDENTS!$Q:$Q,"YES",RESIDENTS!$N:$N,"&lt;="&amp;AQ$34,RESIDENTS!$G:$G,""),COUNTIFS(RESIDENTS!$J:$J,"Janssen/Johnson &amp; Johnson",RESIDENTS!$Q:$Q,"YES",RESIDENTS!$N:$N,"&lt;="&amp;AQ$34)))</f>
        <v/>
      </c>
      <c r="AR55" s="27" t="str">
        <f ca="1">IF(AR$34="","",IF($K$1="CURRENT RESIDENTS ONLY",COUNTIFS(RESIDENTS!$J:$J,"Janssen/Johnson &amp; Johnson",RESIDENTS!$Q:$Q,"YES",RESIDENTS!$N:$N,"&lt;="&amp;AR$34,RESIDENTS!$G:$G,""),COUNTIFS(RESIDENTS!$J:$J,"Janssen/Johnson &amp; Johnson",RESIDENTS!$Q:$Q,"YES",RESIDENTS!$N:$N,"&lt;="&amp;AR$34)))</f>
        <v/>
      </c>
      <c r="AS55" s="27" t="str">
        <f ca="1">IF(AS$34="","",IF($K$1="CURRENT RESIDENTS ONLY",COUNTIFS(RESIDENTS!$J:$J,"Janssen/Johnson &amp; Johnson",RESIDENTS!$Q:$Q,"YES",RESIDENTS!$N:$N,"&lt;="&amp;AS$34,RESIDENTS!$G:$G,""),COUNTIFS(RESIDENTS!$J:$J,"Janssen/Johnson &amp; Johnson",RESIDENTS!$Q:$Q,"YES",RESIDENTS!$N:$N,"&lt;="&amp;AS$34)))</f>
        <v/>
      </c>
      <c r="AT55" s="27" t="str">
        <f ca="1">IF(AT$34="","",IF($K$1="CURRENT RESIDENTS ONLY",COUNTIFS(RESIDENTS!$J:$J,"Janssen/Johnson &amp; Johnson",RESIDENTS!$Q:$Q,"YES",RESIDENTS!$N:$N,"&lt;="&amp;AT$34,RESIDENTS!$G:$G,""),COUNTIFS(RESIDENTS!$J:$J,"Janssen/Johnson &amp; Johnson",RESIDENTS!$Q:$Q,"YES",RESIDENTS!$N:$N,"&lt;="&amp;AT$34)))</f>
        <v/>
      </c>
      <c r="AU55" s="27" t="str">
        <f ca="1">IF(AU$34="","",IF($K$1="CURRENT RESIDENTS ONLY",COUNTIFS(RESIDENTS!$J:$J,"Janssen/Johnson &amp; Johnson",RESIDENTS!$Q:$Q,"YES",RESIDENTS!$N:$N,"&lt;="&amp;AU$34,RESIDENTS!$G:$G,""),COUNTIFS(RESIDENTS!$J:$J,"Janssen/Johnson &amp; Johnson",RESIDENTS!$Q:$Q,"YES",RESIDENTS!$N:$N,"&lt;="&amp;AU$34)))</f>
        <v/>
      </c>
      <c r="AV55" s="27" t="str">
        <f ca="1">IF(AV$34="","",IF($K$1="CURRENT RESIDENTS ONLY",COUNTIFS(RESIDENTS!$J:$J,"Janssen/Johnson &amp; Johnson",RESIDENTS!$Q:$Q,"YES",RESIDENTS!$N:$N,"&lt;="&amp;AV$34,RESIDENTS!$G:$G,""),COUNTIFS(RESIDENTS!$J:$J,"Janssen/Johnson &amp; Johnson",RESIDENTS!$Q:$Q,"YES",RESIDENTS!$N:$N,"&lt;="&amp;AV$34)))</f>
        <v/>
      </c>
      <c r="AW55" s="27" t="str">
        <f ca="1">IF(AW$34="","",IF($K$1="CURRENT RESIDENTS ONLY",COUNTIFS(RESIDENTS!$J:$J,"Janssen/Johnson &amp; Johnson",RESIDENTS!$Q:$Q,"YES",RESIDENTS!$N:$N,"&lt;="&amp;AW$34,RESIDENTS!$G:$G,""),COUNTIFS(RESIDENTS!$J:$J,"Janssen/Johnson &amp; Johnson",RESIDENTS!$Q:$Q,"YES",RESIDENTS!$N:$N,"&lt;="&amp;AW$34)))</f>
        <v/>
      </c>
      <c r="AX55" s="27" t="str">
        <f ca="1">IF(AX$34="","",IF($K$1="CURRENT RESIDENTS ONLY",COUNTIFS(RESIDENTS!$J:$J,"Janssen/Johnson &amp; Johnson",RESIDENTS!$Q:$Q,"YES",RESIDENTS!$N:$N,"&lt;="&amp;AX$34,RESIDENTS!$G:$G,""),COUNTIFS(RESIDENTS!$J:$J,"Janssen/Johnson &amp; Johnson",RESIDENTS!$Q:$Q,"YES",RESIDENTS!$N:$N,"&lt;="&amp;AX$34)))</f>
        <v/>
      </c>
      <c r="AY55" s="27" t="str">
        <f ca="1">IF(AY$34="","",IF($K$1="CURRENT RESIDENTS ONLY",COUNTIFS(RESIDENTS!$J:$J,"Janssen/Johnson &amp; Johnson",RESIDENTS!$Q:$Q,"YES",RESIDENTS!$N:$N,"&lt;="&amp;AY$34,RESIDENTS!$G:$G,""),COUNTIFS(RESIDENTS!$J:$J,"Janssen/Johnson &amp; Johnson",RESIDENTS!$Q:$Q,"YES",RESIDENTS!$N:$N,"&lt;="&amp;AY$34)))</f>
        <v/>
      </c>
      <c r="AZ55" s="27" t="str">
        <f ca="1">IF(AZ$34="","",IF($K$1="CURRENT RESIDENTS ONLY",COUNTIFS(RESIDENTS!$J:$J,"Janssen/Johnson &amp; Johnson",RESIDENTS!$Q:$Q,"YES",RESIDENTS!$N:$N,"&lt;="&amp;AZ$34,RESIDENTS!$G:$G,""),COUNTIFS(RESIDENTS!$J:$J,"Janssen/Johnson &amp; Johnson",RESIDENTS!$Q:$Q,"YES",RESIDENTS!$N:$N,"&lt;="&amp;AZ$34)))</f>
        <v/>
      </c>
      <c r="BA55" s="27" t="str">
        <f ca="1">IF(BA$34="","",IF($K$1="CURRENT RESIDENTS ONLY",COUNTIFS(RESIDENTS!$J:$J,"Janssen/Johnson &amp; Johnson",RESIDENTS!$Q:$Q,"YES",RESIDENTS!$N:$N,"&lt;="&amp;BA$34,RESIDENTS!$G:$G,""),COUNTIFS(RESIDENTS!$J:$J,"Janssen/Johnson &amp; Johnson",RESIDENTS!$Q:$Q,"YES",RESIDENTS!$N:$N,"&lt;="&amp;BA$34)))</f>
        <v/>
      </c>
      <c r="BB55" s="27" t="str">
        <f ca="1">IF(BB$34="","",IF($K$1="CURRENT RESIDENTS ONLY",COUNTIFS(RESIDENTS!$J:$J,"Janssen/Johnson &amp; Johnson",RESIDENTS!$Q:$Q,"YES",RESIDENTS!$N:$N,"&lt;="&amp;BB$34,RESIDENTS!$G:$G,""),COUNTIFS(RESIDENTS!$J:$J,"Janssen/Johnson &amp; Johnson",RESIDENTS!$Q:$Q,"YES",RESIDENTS!$N:$N,"&lt;="&amp;BB$34)))</f>
        <v/>
      </c>
      <c r="BC55" s="27" t="str">
        <f ca="1">IF(BC$34="","",IF($K$1="CURRENT RESIDENTS ONLY",COUNTIFS(RESIDENTS!$J:$J,"Janssen/Johnson &amp; Johnson",RESIDENTS!$Q:$Q,"YES",RESIDENTS!$N:$N,"&lt;="&amp;BC$34,RESIDENTS!$G:$G,""),COUNTIFS(RESIDENTS!$J:$J,"Janssen/Johnson &amp; Johnson",RESIDENTS!$Q:$Q,"YES",RESIDENTS!$N:$N,"&lt;="&amp;BC$34)))</f>
        <v/>
      </c>
      <c r="BD55" s="27" t="str">
        <f ca="1">IF(BD$34="","",IF($K$1="CURRENT RESIDENTS ONLY",COUNTIFS(RESIDENTS!$J:$J,"Janssen/Johnson &amp; Johnson",RESIDENTS!$Q:$Q,"YES",RESIDENTS!$N:$N,"&lt;="&amp;BD$34,RESIDENTS!$G:$G,""),COUNTIFS(RESIDENTS!$J:$J,"Janssen/Johnson &amp; Johnson",RESIDENTS!$Q:$Q,"YES",RESIDENTS!$N:$N,"&lt;="&amp;BD$34)))</f>
        <v/>
      </c>
      <c r="BE55" s="27" t="str">
        <f ca="1">IF(BE$34="","",IF($K$1="CURRENT RESIDENTS ONLY",COUNTIFS(RESIDENTS!$J:$J,"Janssen/Johnson &amp; Johnson",RESIDENTS!$Q:$Q,"YES",RESIDENTS!$N:$N,"&lt;="&amp;BE$34,RESIDENTS!$G:$G,""),COUNTIFS(RESIDENTS!$J:$J,"Janssen/Johnson &amp; Johnson",RESIDENTS!$Q:$Q,"YES",RESIDENTS!$N:$N,"&lt;="&amp;BE$34)))</f>
        <v/>
      </c>
    </row>
    <row r="56" spans="1:57" ht="15.6">
      <c r="A56" s="27"/>
      <c r="B56" s="27"/>
      <c r="C56" s="27"/>
      <c r="D56" s="27"/>
      <c r="E56" s="27"/>
      <c r="F56" s="27"/>
      <c r="G56" s="27"/>
      <c r="H56" s="27"/>
      <c r="I56" s="27"/>
      <c r="J56" s="27"/>
      <c r="K56" s="27"/>
      <c r="L56" s="27"/>
      <c r="M56" s="27"/>
      <c r="N56" s="27"/>
    </row>
  </sheetData>
  <sheetProtection algorithmName="SHA-512" hashValue="8Ea0+bZP0D8PLs9NXtfavtBpH+y8VH4o7omGSzIXNBg9mzmoNijJ6rgQF99qe7cqbrb6WLgRlx3qirVPCSctsg==" saltValue="KVdS/f0ktgoymtAkU+zO1g==" spinCount="100000" sheet="1" objects="1" scenarios="1"/>
  <mergeCells count="7">
    <mergeCell ref="A51:F51"/>
    <mergeCell ref="D4:I4"/>
    <mergeCell ref="J4:P4"/>
    <mergeCell ref="A2:F2"/>
    <mergeCell ref="A1:F1"/>
    <mergeCell ref="G1:J1"/>
    <mergeCell ref="K1:N1"/>
  </mergeCells>
  <conditionalFormatting sqref="B52:BE55 B45:BE49 B33:BE42">
    <cfRule type="expression" dxfId="18" priority="1">
      <formula>B$33&lt;&gt;""</formula>
    </cfRule>
  </conditionalFormatting>
  <dataValidations count="1">
    <dataValidation type="list" allowBlank="1" showInputMessage="1" showErrorMessage="1" sqref="K1" xr:uid="{F02B94F6-C7D7-4750-8926-1031A84A3A60}">
      <formula1>"CURRENT RESIDENTS ONLY,ALL RESIDENTS"</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16157-8420-4851-9159-587DD264E29A}">
  <sheetPr>
    <tabColor rgb="FFFF0000"/>
  </sheetPr>
  <dimension ref="A1:AD1002"/>
  <sheetViews>
    <sheetView workbookViewId="0">
      <pane xSplit="3" ySplit="2" topLeftCell="D3" activePane="bottomRight" state="frozen"/>
      <selection pane="bottomRight" sqref="A1:H1"/>
      <selection pane="bottomLeft" activeCell="A3" sqref="A3"/>
      <selection pane="topRight" activeCell="D1" sqref="D1"/>
    </sheetView>
  </sheetViews>
  <sheetFormatPr defaultColWidth="9.140625" defaultRowHeight="14.45"/>
  <cols>
    <col min="1" max="1" width="18.85546875" style="15" customWidth="1"/>
    <col min="2" max="3" width="25.7109375" style="15" customWidth="1"/>
    <col min="4" max="4" width="20.28515625" style="15" customWidth="1"/>
    <col min="5" max="6" width="13.85546875" style="16" customWidth="1"/>
    <col min="7" max="7" width="15.42578125" style="16" customWidth="1"/>
    <col min="8" max="8" width="17.140625" style="60" customWidth="1"/>
    <col min="9" max="9" width="19.7109375" style="15" customWidth="1"/>
    <col min="10" max="10" width="15.7109375" style="58" customWidth="1"/>
    <col min="11" max="11" width="20" style="15" customWidth="1"/>
    <col min="12" max="12" width="18.7109375" style="15" customWidth="1"/>
    <col min="13" max="14" width="14.85546875" style="15" customWidth="1"/>
    <col min="15" max="16" width="11.85546875" style="15" customWidth="1"/>
    <col min="17" max="17" width="16.7109375" style="15" customWidth="1"/>
    <col min="18" max="18" width="17.5703125" style="58" customWidth="1"/>
    <col min="19" max="19" width="16.5703125" style="17" customWidth="1"/>
    <col min="20" max="20" width="20.140625" style="15" customWidth="1"/>
    <col min="21" max="22" width="16.5703125" style="15" customWidth="1"/>
    <col min="23" max="23" width="15.7109375" style="15" customWidth="1"/>
    <col min="24" max="24" width="12.5703125" style="15" customWidth="1"/>
    <col min="25" max="25" width="11" style="15" customWidth="1"/>
    <col min="26" max="26" width="14.85546875" style="15" customWidth="1"/>
    <col min="27" max="27" width="20.28515625" style="58" customWidth="1"/>
    <col min="28" max="28" width="13.7109375" style="15" hidden="1" customWidth="1"/>
    <col min="29" max="29" width="19.5703125" style="12" customWidth="1"/>
    <col min="30" max="30" width="21.28515625" style="15" customWidth="1"/>
    <col min="31" max="16384" width="9.140625" style="15"/>
  </cols>
  <sheetData>
    <row r="1" spans="1:30" s="12" customFormat="1" ht="17.45" customHeight="1" thickBot="1">
      <c r="A1" s="119" t="s">
        <v>125</v>
      </c>
      <c r="B1" s="120"/>
      <c r="C1" s="120"/>
      <c r="D1" s="120"/>
      <c r="E1" s="120"/>
      <c r="F1" s="120"/>
      <c r="G1" s="120"/>
      <c r="H1" s="121"/>
      <c r="I1" s="104" t="s">
        <v>35</v>
      </c>
      <c r="J1" s="105"/>
      <c r="K1" s="104" t="s">
        <v>36</v>
      </c>
      <c r="L1" s="109"/>
      <c r="M1" s="122"/>
      <c r="N1" s="109"/>
      <c r="O1" s="109"/>
      <c r="P1" s="109"/>
      <c r="Q1" s="109"/>
      <c r="R1" s="105"/>
      <c r="S1" s="104" t="s">
        <v>37</v>
      </c>
      <c r="T1" s="109"/>
      <c r="U1" s="109"/>
      <c r="V1" s="109"/>
      <c r="W1" s="109"/>
      <c r="X1" s="109"/>
      <c r="Y1" s="109"/>
      <c r="Z1" s="109"/>
      <c r="AA1" s="105"/>
      <c r="AB1" s="104" t="s">
        <v>38</v>
      </c>
      <c r="AC1" s="109"/>
      <c r="AD1" s="105"/>
    </row>
    <row r="2" spans="1:30" s="53" customFormat="1" ht="58.15" thickBot="1">
      <c r="A2" s="13" t="s">
        <v>126</v>
      </c>
      <c r="B2" s="14" t="s">
        <v>127</v>
      </c>
      <c r="C2" s="14" t="s">
        <v>128</v>
      </c>
      <c r="D2" s="14" t="s">
        <v>129</v>
      </c>
      <c r="E2" s="14" t="s">
        <v>130</v>
      </c>
      <c r="F2" s="14" t="s">
        <v>131</v>
      </c>
      <c r="G2" s="72" t="s">
        <v>132</v>
      </c>
      <c r="H2" s="23" t="s">
        <v>46</v>
      </c>
      <c r="I2" s="22" t="s">
        <v>47</v>
      </c>
      <c r="J2" s="20" t="s">
        <v>48</v>
      </c>
      <c r="K2" s="22" t="s">
        <v>49</v>
      </c>
      <c r="L2" s="21" t="s">
        <v>50</v>
      </c>
      <c r="M2" s="62" t="s">
        <v>51</v>
      </c>
      <c r="N2" s="51" t="s">
        <v>52</v>
      </c>
      <c r="O2" s="21" t="s">
        <v>53</v>
      </c>
      <c r="P2" s="45" t="s">
        <v>54</v>
      </c>
      <c r="Q2" s="45" t="s">
        <v>55</v>
      </c>
      <c r="R2" s="67" t="s">
        <v>56</v>
      </c>
      <c r="S2" s="68" t="s">
        <v>57</v>
      </c>
      <c r="T2" s="21" t="s">
        <v>58</v>
      </c>
      <c r="U2" s="21" t="s">
        <v>59</v>
      </c>
      <c r="V2" s="61" t="s">
        <v>60</v>
      </c>
      <c r="W2" s="51" t="s">
        <v>61</v>
      </c>
      <c r="X2" s="21" t="s">
        <v>53</v>
      </c>
      <c r="Y2" s="45" t="s">
        <v>54</v>
      </c>
      <c r="Z2" s="45" t="s">
        <v>62</v>
      </c>
      <c r="AA2" s="46" t="s">
        <v>63</v>
      </c>
      <c r="AB2" s="25" t="s">
        <v>64</v>
      </c>
      <c r="AC2" s="52" t="s">
        <v>65</v>
      </c>
      <c r="AD2" s="20" t="s">
        <v>66</v>
      </c>
    </row>
    <row r="3" spans="1:30" ht="33" customHeight="1">
      <c r="G3" s="89" t="str">
        <f ca="1">IF(AND(ISBLANK(F3)=FALSE,F3&lt;=TODAY()),"NO",IF(AND(ISBLANK(F3)=FALSE,F3&gt;TODAY()),"YES",IF(AND(ISBLANK(A3)=FALSE,ISBLANK(F3)=TRUE),"YES","")))</f>
        <v/>
      </c>
      <c r="M3" s="16"/>
      <c r="N3" s="16"/>
      <c r="Q3" s="16"/>
      <c r="R3" s="63" t="str">
        <f t="shared" ref="R3" si="0">IF(AND(K3="Accepted",N3=""),"Enter date 1st dose administered",IF(AND(K3="Previously vaccinated at another facility",N3=""),"Enter date 1st dose administered",IF(AND(K3="Refused",L3=""),"Enter reason for refusal",IF(N3&lt;&gt;"","YES",IF(K3="Refused","NO",IF(AND($J3&lt;&gt;"",K3=""),"Enter Vaccination Status",IF(K3="Unknown","Unknown","")))))))</f>
        <v/>
      </c>
      <c r="S3" s="69" t="str">
        <f t="shared" ref="S3" si="1">IF(N3="","",IF(J3="Pfizer-BioNTech",N3+21,IF(J3="Moderna",N3+28,IF(J3="Janssen/Johnson &amp; Johnson","N/A",""))))</f>
        <v/>
      </c>
      <c r="V3" s="16"/>
      <c r="W3" s="16"/>
      <c r="Z3" s="16"/>
      <c r="AA3" s="59" t="str">
        <f t="shared" ref="AA3" si="2">IF($J3="Janssen/Johnson &amp; Johnson","N/A",IF(AND(T3="Accepted",W3=""),"Enter date 2nd dose administered",IF(AND(T3="Previously vaccinated at another facility",W3=""),"Enter date 2nd dose administered",IF(R3="NO","NO",IF(AND(T3="Refused",U3=""),"Enter reason for refusal",IF(W3&lt;&gt;"","YES",IF(T3="Refused","NO",IF(AND(R3="YES",T3=""),"NO",IF(T3="Unknown","Unknown","")))))))))</f>
        <v/>
      </c>
      <c r="AB3" s="64" t="str">
        <f t="shared" ref="AB3" si="3">IF(OR(Z3="YES",Q3="YES"),"YES",IF(AC3="","","NO"))</f>
        <v/>
      </c>
      <c r="AC3" s="19" t="str">
        <f t="shared" ref="AC3" si="4">IF(OR(AA3="YES",AA3="Enter date 2nd dose administered"),"YES",IF(AND(J3="Janssen/Johnson &amp; Johnson",R3="YES"),"YES",IF(OR(L3="Medical Contraindication",U3="Medical Contraindication"),"Medical Contraindication",IF(AND(R3="YES",T3=""),"NEEDS 2ND DOSE",IF(AND(R3="Enter date 1st dose administered",T3=""),"NEEDS 2ND DOSE",IF(AND(R3="YES",U3="Offered and Declined"),"Refused 2nd Dose",IF(OR(R3="NO",R3="Enter reason for refusal"),"NO",IF(OR(R3="Unknown",AA3="Unknown"),"Unknown",""))))))))</f>
        <v/>
      </c>
    </row>
    <row r="4" spans="1:30">
      <c r="G4" s="89" t="str">
        <f t="shared" ref="G4:G67" ca="1" si="5">IF(AND(ISBLANK(F4)=FALSE,F4&lt;=TODAY()),"NO",IF(AND(ISBLANK(F4)=FALSE,F4&gt;TODAY()),"YES",IF(AND(ISBLANK(A4)=FALSE,ISBLANK(F4)=TRUE),"YES","")))</f>
        <v/>
      </c>
      <c r="M4" s="16"/>
      <c r="N4" s="16"/>
      <c r="Q4" s="16"/>
      <c r="R4" s="59" t="str">
        <f t="shared" ref="R4:R67" si="6">IF(AND(K4="Accepted",N4=""),"Enter date 1st dose administered",IF(AND(K4="Previously vaccinated at another facility",N4=""),"Enter date 1st dose administered",IF(AND(K4="Refused",L4=""),"Enter reason for refusal",IF(N4&lt;&gt;"","YES",IF(K4="Refused","NO",IF(AND($J4&lt;&gt;"",K4=""),"Enter Vaccination Status",IF(K4="Unknown","Unknown","")))))))</f>
        <v/>
      </c>
      <c r="S4" s="19" t="str">
        <f t="shared" ref="S4:S67" si="7">IF(N4="","",IF(J4="Pfizer-BioNTech",N4+21,IF(J4="Moderna",N4+28,IF(J4="Janssen/Johnson &amp; Johnson","N/A",""))))</f>
        <v/>
      </c>
      <c r="V4" s="16"/>
      <c r="W4" s="16"/>
      <c r="Z4" s="16"/>
      <c r="AA4" s="59" t="str">
        <f t="shared" ref="AA4:AA67" si="8">IF($J4="Janssen/Johnson &amp; Johnson","N/A",IF(AND(T4="Accepted",W4=""),"Enter date 2nd dose administered",IF(AND(T4="Previously vaccinated at another facility",W4=""),"Enter date 2nd dose administered",IF(R4="NO","NO",IF(AND(T4="Refused",U4=""),"Enter reason for refusal",IF(W4&lt;&gt;"","YES",IF(T4="Refused","NO",IF(AND(R4="YES",T4=""),"NO",IF(T4="Unknown","Unknown","")))))))))</f>
        <v/>
      </c>
      <c r="AB4" s="64" t="str">
        <f t="shared" ref="AB4:AB67" si="9">IF(OR(Z4="YES",Q4="YES"),"YES",IF(AC4="","","NO"))</f>
        <v/>
      </c>
      <c r="AC4" s="19" t="str">
        <f t="shared" ref="AC4:AC67" si="10">IF(OR(AA4="YES",AA4="Enter date 2nd dose administered"),"YES",IF(AND(J4="Janssen/Johnson &amp; Johnson",R4="YES"),"YES",IF(OR(L4="Medical Contraindication",U4="Medical Contraindication"),"Medical Contraindication",IF(AND(R4="YES",T4=""),"NEEDS 2ND DOSE",IF(AND(R4="Enter date 1st dose administered",T4=""),"NEEDS 2ND DOSE",IF(AND(R4="YES",U4="Offered and Declined"),"Refused 2nd Dose",IF(OR(R4="NO",R4="Enter reason for refusal"),"NO",IF(OR(R4="Unknown",AA4="Unknown"),"Unknown",""))))))))</f>
        <v/>
      </c>
    </row>
    <row r="5" spans="1:30">
      <c r="G5" s="89" t="str">
        <f t="shared" ca="1" si="5"/>
        <v/>
      </c>
      <c r="M5" s="16"/>
      <c r="N5" s="16"/>
      <c r="Q5" s="16"/>
      <c r="R5" s="59" t="str">
        <f t="shared" si="6"/>
        <v/>
      </c>
      <c r="S5" s="19" t="str">
        <f t="shared" si="7"/>
        <v/>
      </c>
      <c r="V5" s="16"/>
      <c r="W5" s="16"/>
      <c r="Z5" s="16"/>
      <c r="AA5" s="59" t="str">
        <f t="shared" si="8"/>
        <v/>
      </c>
      <c r="AB5" s="64" t="str">
        <f t="shared" si="9"/>
        <v/>
      </c>
      <c r="AC5" s="19" t="str">
        <f t="shared" si="10"/>
        <v/>
      </c>
    </row>
    <row r="6" spans="1:30">
      <c r="G6" s="89" t="str">
        <f t="shared" ca="1" si="5"/>
        <v/>
      </c>
      <c r="M6" s="16"/>
      <c r="N6" s="16"/>
      <c r="Q6" s="16"/>
      <c r="R6" s="59" t="str">
        <f t="shared" si="6"/>
        <v/>
      </c>
      <c r="S6" s="19" t="str">
        <f t="shared" si="7"/>
        <v/>
      </c>
      <c r="V6" s="16"/>
      <c r="W6" s="16"/>
      <c r="Z6" s="16"/>
      <c r="AA6" s="59" t="str">
        <f t="shared" si="8"/>
        <v/>
      </c>
      <c r="AB6" s="64" t="str">
        <f t="shared" si="9"/>
        <v/>
      </c>
      <c r="AC6" s="19" t="str">
        <f t="shared" si="10"/>
        <v/>
      </c>
    </row>
    <row r="7" spans="1:30">
      <c r="G7" s="89" t="str">
        <f t="shared" ca="1" si="5"/>
        <v/>
      </c>
      <c r="M7" s="16"/>
      <c r="N7" s="16"/>
      <c r="Q7" s="16"/>
      <c r="R7" s="59" t="str">
        <f t="shared" si="6"/>
        <v/>
      </c>
      <c r="S7" s="19" t="str">
        <f t="shared" si="7"/>
        <v/>
      </c>
      <c r="V7" s="16"/>
      <c r="W7" s="16"/>
      <c r="Z7" s="16"/>
      <c r="AA7" s="59" t="str">
        <f t="shared" si="8"/>
        <v/>
      </c>
      <c r="AB7" s="64" t="str">
        <f t="shared" si="9"/>
        <v/>
      </c>
      <c r="AC7" s="19" t="str">
        <f t="shared" si="10"/>
        <v/>
      </c>
    </row>
    <row r="8" spans="1:30">
      <c r="G8" s="89" t="str">
        <f t="shared" ca="1" si="5"/>
        <v/>
      </c>
      <c r="M8" s="16"/>
      <c r="N8" s="16"/>
      <c r="Q8" s="16"/>
      <c r="R8" s="59" t="str">
        <f t="shared" si="6"/>
        <v/>
      </c>
      <c r="S8" s="19" t="str">
        <f t="shared" si="7"/>
        <v/>
      </c>
      <c r="V8" s="16"/>
      <c r="W8" s="16"/>
      <c r="Z8" s="16"/>
      <c r="AA8" s="59" t="str">
        <f t="shared" si="8"/>
        <v/>
      </c>
      <c r="AB8" s="64" t="str">
        <f t="shared" si="9"/>
        <v/>
      </c>
      <c r="AC8" s="19" t="str">
        <f t="shared" si="10"/>
        <v/>
      </c>
    </row>
    <row r="9" spans="1:30">
      <c r="G9" s="89" t="str">
        <f t="shared" ca="1" si="5"/>
        <v/>
      </c>
      <c r="M9" s="16"/>
      <c r="N9" s="16"/>
      <c r="Q9" s="16"/>
      <c r="R9" s="59" t="str">
        <f t="shared" si="6"/>
        <v/>
      </c>
      <c r="S9" s="19" t="str">
        <f t="shared" si="7"/>
        <v/>
      </c>
      <c r="V9" s="16"/>
      <c r="W9" s="16"/>
      <c r="Z9" s="16"/>
      <c r="AA9" s="59" t="str">
        <f t="shared" si="8"/>
        <v/>
      </c>
      <c r="AB9" s="64" t="str">
        <f t="shared" si="9"/>
        <v/>
      </c>
      <c r="AC9" s="19" t="str">
        <f t="shared" si="10"/>
        <v/>
      </c>
    </row>
    <row r="10" spans="1:30">
      <c r="G10" s="89" t="str">
        <f t="shared" ca="1" si="5"/>
        <v/>
      </c>
      <c r="M10" s="16"/>
      <c r="N10" s="16"/>
      <c r="Q10" s="16"/>
      <c r="R10" s="59" t="str">
        <f t="shared" si="6"/>
        <v/>
      </c>
      <c r="S10" s="19" t="str">
        <f t="shared" si="7"/>
        <v/>
      </c>
      <c r="V10" s="16"/>
      <c r="W10" s="16"/>
      <c r="Z10" s="16"/>
      <c r="AA10" s="59" t="str">
        <f t="shared" si="8"/>
        <v/>
      </c>
      <c r="AB10" s="64" t="str">
        <f t="shared" si="9"/>
        <v/>
      </c>
      <c r="AC10" s="19" t="str">
        <f t="shared" si="10"/>
        <v/>
      </c>
    </row>
    <row r="11" spans="1:30">
      <c r="G11" s="89" t="str">
        <f t="shared" ca="1" si="5"/>
        <v/>
      </c>
      <c r="M11" s="16"/>
      <c r="N11" s="16"/>
      <c r="Q11" s="16"/>
      <c r="R11" s="59" t="str">
        <f t="shared" si="6"/>
        <v/>
      </c>
      <c r="S11" s="19" t="str">
        <f t="shared" si="7"/>
        <v/>
      </c>
      <c r="V11" s="16"/>
      <c r="W11" s="16"/>
      <c r="Z11" s="16"/>
      <c r="AA11" s="59" t="str">
        <f t="shared" si="8"/>
        <v/>
      </c>
      <c r="AB11" s="64" t="str">
        <f t="shared" si="9"/>
        <v/>
      </c>
      <c r="AC11" s="19" t="str">
        <f t="shared" si="10"/>
        <v/>
      </c>
    </row>
    <row r="12" spans="1:30" ht="25.5" customHeight="1">
      <c r="G12" s="89" t="str">
        <f t="shared" ca="1" si="5"/>
        <v/>
      </c>
      <c r="M12" s="16"/>
      <c r="N12" s="16"/>
      <c r="Q12" s="16"/>
      <c r="R12" s="59" t="str">
        <f t="shared" si="6"/>
        <v/>
      </c>
      <c r="S12" s="19" t="str">
        <f t="shared" si="7"/>
        <v/>
      </c>
      <c r="V12" s="16"/>
      <c r="W12" s="16"/>
      <c r="Z12" s="16"/>
      <c r="AA12" s="59" t="str">
        <f t="shared" si="8"/>
        <v/>
      </c>
      <c r="AB12" s="64" t="str">
        <f t="shared" si="9"/>
        <v/>
      </c>
      <c r="AC12" s="19" t="str">
        <f t="shared" si="10"/>
        <v/>
      </c>
    </row>
    <row r="13" spans="1:30">
      <c r="G13" s="89" t="str">
        <f t="shared" ca="1" si="5"/>
        <v/>
      </c>
      <c r="M13" s="16"/>
      <c r="N13" s="16"/>
      <c r="Q13" s="16"/>
      <c r="R13" s="59" t="str">
        <f t="shared" si="6"/>
        <v/>
      </c>
      <c r="S13" s="19" t="str">
        <f t="shared" si="7"/>
        <v/>
      </c>
      <c r="V13" s="16"/>
      <c r="W13" s="16"/>
      <c r="Z13" s="16"/>
      <c r="AA13" s="59" t="str">
        <f t="shared" si="8"/>
        <v/>
      </c>
      <c r="AB13" s="64" t="str">
        <f t="shared" si="9"/>
        <v/>
      </c>
      <c r="AC13" s="19" t="str">
        <f t="shared" si="10"/>
        <v/>
      </c>
    </row>
    <row r="14" spans="1:30">
      <c r="G14" s="89" t="str">
        <f t="shared" ca="1" si="5"/>
        <v/>
      </c>
      <c r="M14" s="16"/>
      <c r="N14" s="16"/>
      <c r="Q14" s="16"/>
      <c r="R14" s="59" t="str">
        <f t="shared" si="6"/>
        <v/>
      </c>
      <c r="S14" s="19" t="str">
        <f t="shared" si="7"/>
        <v/>
      </c>
      <c r="V14" s="16"/>
      <c r="W14" s="16"/>
      <c r="Z14" s="16"/>
      <c r="AA14" s="59" t="str">
        <f t="shared" si="8"/>
        <v/>
      </c>
      <c r="AB14" s="64" t="str">
        <f t="shared" si="9"/>
        <v/>
      </c>
      <c r="AC14" s="19" t="str">
        <f t="shared" si="10"/>
        <v/>
      </c>
    </row>
    <row r="15" spans="1:30">
      <c r="G15" s="89" t="str">
        <f t="shared" ca="1" si="5"/>
        <v/>
      </c>
      <c r="M15" s="16"/>
      <c r="N15" s="16"/>
      <c r="Q15" s="16"/>
      <c r="R15" s="59" t="str">
        <f t="shared" si="6"/>
        <v/>
      </c>
      <c r="S15" s="19" t="str">
        <f t="shared" si="7"/>
        <v/>
      </c>
      <c r="V15" s="16"/>
      <c r="W15" s="16"/>
      <c r="Z15" s="16"/>
      <c r="AA15" s="59" t="str">
        <f t="shared" si="8"/>
        <v/>
      </c>
      <c r="AB15" s="64" t="str">
        <f t="shared" si="9"/>
        <v/>
      </c>
      <c r="AC15" s="19" t="str">
        <f t="shared" si="10"/>
        <v/>
      </c>
    </row>
    <row r="16" spans="1:30">
      <c r="G16" s="89" t="str">
        <f t="shared" ca="1" si="5"/>
        <v/>
      </c>
      <c r="M16" s="16"/>
      <c r="N16" s="16"/>
      <c r="Q16" s="16"/>
      <c r="R16" s="59" t="str">
        <f t="shared" si="6"/>
        <v/>
      </c>
      <c r="S16" s="19" t="str">
        <f t="shared" si="7"/>
        <v/>
      </c>
      <c r="V16" s="16"/>
      <c r="W16" s="16"/>
      <c r="Z16" s="16"/>
      <c r="AA16" s="59" t="str">
        <f t="shared" si="8"/>
        <v/>
      </c>
      <c r="AB16" s="64" t="str">
        <f t="shared" si="9"/>
        <v/>
      </c>
      <c r="AC16" s="19" t="str">
        <f t="shared" si="10"/>
        <v/>
      </c>
    </row>
    <row r="17" spans="7:29">
      <c r="G17" s="89" t="str">
        <f t="shared" ca="1" si="5"/>
        <v/>
      </c>
      <c r="M17" s="16"/>
      <c r="N17" s="16"/>
      <c r="Q17" s="16"/>
      <c r="R17" s="59" t="str">
        <f t="shared" si="6"/>
        <v/>
      </c>
      <c r="S17" s="19" t="str">
        <f t="shared" si="7"/>
        <v/>
      </c>
      <c r="V17" s="16"/>
      <c r="W17" s="16"/>
      <c r="Z17" s="16"/>
      <c r="AA17" s="59" t="str">
        <f t="shared" si="8"/>
        <v/>
      </c>
      <c r="AB17" s="64" t="str">
        <f t="shared" si="9"/>
        <v/>
      </c>
      <c r="AC17" s="19" t="str">
        <f t="shared" si="10"/>
        <v/>
      </c>
    </row>
    <row r="18" spans="7:29">
      <c r="G18" s="89" t="str">
        <f t="shared" ca="1" si="5"/>
        <v/>
      </c>
      <c r="M18" s="16"/>
      <c r="N18" s="16"/>
      <c r="Q18" s="16"/>
      <c r="R18" s="59" t="str">
        <f t="shared" si="6"/>
        <v/>
      </c>
      <c r="S18" s="19" t="str">
        <f t="shared" si="7"/>
        <v/>
      </c>
      <c r="V18" s="16"/>
      <c r="W18" s="16"/>
      <c r="Z18" s="16"/>
      <c r="AA18" s="59" t="str">
        <f t="shared" si="8"/>
        <v/>
      </c>
      <c r="AB18" s="64" t="str">
        <f t="shared" si="9"/>
        <v/>
      </c>
      <c r="AC18" s="19" t="str">
        <f t="shared" si="10"/>
        <v/>
      </c>
    </row>
    <row r="19" spans="7:29">
      <c r="G19" s="89" t="str">
        <f t="shared" ca="1" si="5"/>
        <v/>
      </c>
      <c r="M19" s="16"/>
      <c r="N19" s="16"/>
      <c r="Q19" s="16"/>
      <c r="R19" s="59" t="str">
        <f t="shared" si="6"/>
        <v/>
      </c>
      <c r="S19" s="19" t="str">
        <f t="shared" si="7"/>
        <v/>
      </c>
      <c r="V19" s="16"/>
      <c r="W19" s="16"/>
      <c r="Z19" s="16"/>
      <c r="AA19" s="59" t="str">
        <f t="shared" si="8"/>
        <v/>
      </c>
      <c r="AB19" s="64" t="str">
        <f t="shared" si="9"/>
        <v/>
      </c>
      <c r="AC19" s="19" t="str">
        <f t="shared" si="10"/>
        <v/>
      </c>
    </row>
    <row r="20" spans="7:29">
      <c r="G20" s="89" t="str">
        <f t="shared" ca="1" si="5"/>
        <v/>
      </c>
      <c r="M20" s="16"/>
      <c r="N20" s="16"/>
      <c r="Q20" s="16"/>
      <c r="R20" s="59" t="str">
        <f t="shared" si="6"/>
        <v/>
      </c>
      <c r="S20" s="19" t="str">
        <f t="shared" si="7"/>
        <v/>
      </c>
      <c r="V20" s="16"/>
      <c r="W20" s="16"/>
      <c r="Z20" s="16"/>
      <c r="AA20" s="59" t="str">
        <f t="shared" si="8"/>
        <v/>
      </c>
      <c r="AB20" s="64" t="str">
        <f t="shared" si="9"/>
        <v/>
      </c>
      <c r="AC20" s="19" t="str">
        <f t="shared" si="10"/>
        <v/>
      </c>
    </row>
    <row r="21" spans="7:29">
      <c r="G21" s="89" t="str">
        <f t="shared" ca="1" si="5"/>
        <v/>
      </c>
      <c r="M21" s="16"/>
      <c r="N21" s="16"/>
      <c r="Q21" s="16"/>
      <c r="R21" s="59" t="str">
        <f t="shared" si="6"/>
        <v/>
      </c>
      <c r="S21" s="19" t="str">
        <f t="shared" si="7"/>
        <v/>
      </c>
      <c r="V21" s="16"/>
      <c r="W21" s="16"/>
      <c r="Z21" s="16"/>
      <c r="AA21" s="59" t="str">
        <f t="shared" si="8"/>
        <v/>
      </c>
      <c r="AB21" s="64" t="str">
        <f t="shared" si="9"/>
        <v/>
      </c>
      <c r="AC21" s="19" t="str">
        <f t="shared" si="10"/>
        <v/>
      </c>
    </row>
    <row r="22" spans="7:29">
      <c r="G22" s="89" t="str">
        <f t="shared" ca="1" si="5"/>
        <v/>
      </c>
      <c r="M22" s="16"/>
      <c r="N22" s="16"/>
      <c r="Q22" s="16"/>
      <c r="R22" s="59" t="str">
        <f t="shared" si="6"/>
        <v/>
      </c>
      <c r="S22" s="19" t="str">
        <f t="shared" si="7"/>
        <v/>
      </c>
      <c r="V22" s="16"/>
      <c r="W22" s="16"/>
      <c r="Z22" s="16"/>
      <c r="AA22" s="59" t="str">
        <f t="shared" si="8"/>
        <v/>
      </c>
      <c r="AB22" s="64" t="str">
        <f t="shared" si="9"/>
        <v/>
      </c>
      <c r="AC22" s="19" t="str">
        <f t="shared" si="10"/>
        <v/>
      </c>
    </row>
    <row r="23" spans="7:29">
      <c r="G23" s="89" t="str">
        <f t="shared" ca="1" si="5"/>
        <v/>
      </c>
      <c r="M23" s="16"/>
      <c r="N23" s="16"/>
      <c r="Q23" s="16"/>
      <c r="R23" s="59" t="str">
        <f t="shared" si="6"/>
        <v/>
      </c>
      <c r="S23" s="19" t="str">
        <f t="shared" si="7"/>
        <v/>
      </c>
      <c r="V23" s="16"/>
      <c r="W23" s="16"/>
      <c r="Z23" s="16"/>
      <c r="AA23" s="59" t="str">
        <f t="shared" si="8"/>
        <v/>
      </c>
      <c r="AB23" s="64" t="str">
        <f t="shared" si="9"/>
        <v/>
      </c>
      <c r="AC23" s="19" t="str">
        <f t="shared" si="10"/>
        <v/>
      </c>
    </row>
    <row r="24" spans="7:29">
      <c r="G24" s="89" t="str">
        <f t="shared" ca="1" si="5"/>
        <v/>
      </c>
      <c r="M24" s="16"/>
      <c r="N24" s="16"/>
      <c r="Q24" s="16"/>
      <c r="R24" s="59" t="str">
        <f t="shared" si="6"/>
        <v/>
      </c>
      <c r="S24" s="19" t="str">
        <f t="shared" si="7"/>
        <v/>
      </c>
      <c r="V24" s="16"/>
      <c r="W24" s="16"/>
      <c r="Z24" s="16"/>
      <c r="AA24" s="59" t="str">
        <f t="shared" si="8"/>
        <v/>
      </c>
      <c r="AB24" s="64" t="str">
        <f t="shared" si="9"/>
        <v/>
      </c>
      <c r="AC24" s="19" t="str">
        <f t="shared" si="10"/>
        <v/>
      </c>
    </row>
    <row r="25" spans="7:29">
      <c r="G25" s="89" t="str">
        <f t="shared" ca="1" si="5"/>
        <v/>
      </c>
      <c r="M25" s="16"/>
      <c r="N25" s="16"/>
      <c r="Q25" s="16"/>
      <c r="R25" s="59" t="str">
        <f t="shared" si="6"/>
        <v/>
      </c>
      <c r="S25" s="19" t="str">
        <f t="shared" si="7"/>
        <v/>
      </c>
      <c r="V25" s="16"/>
      <c r="W25" s="16"/>
      <c r="Z25" s="16"/>
      <c r="AA25" s="59" t="str">
        <f t="shared" si="8"/>
        <v/>
      </c>
      <c r="AB25" s="64" t="str">
        <f t="shared" si="9"/>
        <v/>
      </c>
      <c r="AC25" s="19" t="str">
        <f t="shared" si="10"/>
        <v/>
      </c>
    </row>
    <row r="26" spans="7:29">
      <c r="G26" s="89" t="str">
        <f t="shared" ca="1" si="5"/>
        <v/>
      </c>
      <c r="M26" s="16"/>
      <c r="N26" s="16"/>
      <c r="Q26" s="16"/>
      <c r="R26" s="59" t="str">
        <f t="shared" si="6"/>
        <v/>
      </c>
      <c r="S26" s="19" t="str">
        <f t="shared" si="7"/>
        <v/>
      </c>
      <c r="V26" s="16"/>
      <c r="W26" s="16"/>
      <c r="Z26" s="16"/>
      <c r="AA26" s="59" t="str">
        <f t="shared" si="8"/>
        <v/>
      </c>
      <c r="AB26" s="64" t="str">
        <f t="shared" si="9"/>
        <v/>
      </c>
      <c r="AC26" s="19" t="str">
        <f t="shared" si="10"/>
        <v/>
      </c>
    </row>
    <row r="27" spans="7:29">
      <c r="G27" s="89" t="str">
        <f t="shared" ca="1" si="5"/>
        <v/>
      </c>
      <c r="M27" s="16"/>
      <c r="N27" s="16"/>
      <c r="Q27" s="16"/>
      <c r="R27" s="59" t="str">
        <f t="shared" si="6"/>
        <v/>
      </c>
      <c r="S27" s="19" t="str">
        <f t="shared" si="7"/>
        <v/>
      </c>
      <c r="V27" s="16"/>
      <c r="W27" s="16"/>
      <c r="Z27" s="16"/>
      <c r="AA27" s="59" t="str">
        <f t="shared" si="8"/>
        <v/>
      </c>
      <c r="AB27" s="64" t="str">
        <f t="shared" si="9"/>
        <v/>
      </c>
      <c r="AC27" s="19" t="str">
        <f t="shared" si="10"/>
        <v/>
      </c>
    </row>
    <row r="28" spans="7:29">
      <c r="G28" s="89" t="str">
        <f t="shared" ca="1" si="5"/>
        <v/>
      </c>
      <c r="M28" s="16"/>
      <c r="N28" s="16"/>
      <c r="Q28" s="16"/>
      <c r="R28" s="59" t="str">
        <f t="shared" si="6"/>
        <v/>
      </c>
      <c r="S28" s="19" t="str">
        <f t="shared" si="7"/>
        <v/>
      </c>
      <c r="V28" s="16"/>
      <c r="W28" s="16"/>
      <c r="Z28" s="16"/>
      <c r="AA28" s="59" t="str">
        <f t="shared" si="8"/>
        <v/>
      </c>
      <c r="AB28" s="64" t="str">
        <f t="shared" si="9"/>
        <v/>
      </c>
      <c r="AC28" s="19" t="str">
        <f t="shared" si="10"/>
        <v/>
      </c>
    </row>
    <row r="29" spans="7:29">
      <c r="G29" s="89" t="str">
        <f t="shared" ca="1" si="5"/>
        <v/>
      </c>
      <c r="M29" s="16"/>
      <c r="N29" s="16"/>
      <c r="Q29" s="16"/>
      <c r="R29" s="59" t="str">
        <f t="shared" si="6"/>
        <v/>
      </c>
      <c r="S29" s="19" t="str">
        <f t="shared" si="7"/>
        <v/>
      </c>
      <c r="V29" s="16"/>
      <c r="W29" s="16"/>
      <c r="Z29" s="16"/>
      <c r="AA29" s="59" t="str">
        <f t="shared" si="8"/>
        <v/>
      </c>
      <c r="AB29" s="64" t="str">
        <f t="shared" si="9"/>
        <v/>
      </c>
      <c r="AC29" s="19" t="str">
        <f t="shared" si="10"/>
        <v/>
      </c>
    </row>
    <row r="30" spans="7:29">
      <c r="G30" s="89" t="str">
        <f t="shared" ca="1" si="5"/>
        <v/>
      </c>
      <c r="M30" s="16"/>
      <c r="N30" s="16"/>
      <c r="Q30" s="16"/>
      <c r="R30" s="59" t="str">
        <f t="shared" si="6"/>
        <v/>
      </c>
      <c r="S30" s="19" t="str">
        <f t="shared" si="7"/>
        <v/>
      </c>
      <c r="V30" s="16"/>
      <c r="W30" s="16"/>
      <c r="Z30" s="16"/>
      <c r="AA30" s="59" t="str">
        <f t="shared" si="8"/>
        <v/>
      </c>
      <c r="AB30" s="64" t="str">
        <f t="shared" si="9"/>
        <v/>
      </c>
      <c r="AC30" s="19" t="str">
        <f t="shared" si="10"/>
        <v/>
      </c>
    </row>
    <row r="31" spans="7:29">
      <c r="G31" s="89" t="str">
        <f t="shared" ca="1" si="5"/>
        <v/>
      </c>
      <c r="M31" s="16"/>
      <c r="N31" s="16"/>
      <c r="Q31" s="16"/>
      <c r="R31" s="59" t="str">
        <f t="shared" si="6"/>
        <v/>
      </c>
      <c r="S31" s="19" t="str">
        <f t="shared" si="7"/>
        <v/>
      </c>
      <c r="V31" s="16"/>
      <c r="W31" s="16"/>
      <c r="Z31" s="16"/>
      <c r="AA31" s="59" t="str">
        <f t="shared" si="8"/>
        <v/>
      </c>
      <c r="AB31" s="64" t="str">
        <f t="shared" si="9"/>
        <v/>
      </c>
      <c r="AC31" s="19" t="str">
        <f t="shared" si="10"/>
        <v/>
      </c>
    </row>
    <row r="32" spans="7:29">
      <c r="G32" s="89" t="str">
        <f t="shared" ca="1" si="5"/>
        <v/>
      </c>
      <c r="M32" s="16"/>
      <c r="N32" s="16"/>
      <c r="Q32" s="16"/>
      <c r="R32" s="59" t="str">
        <f t="shared" si="6"/>
        <v/>
      </c>
      <c r="S32" s="19" t="str">
        <f t="shared" si="7"/>
        <v/>
      </c>
      <c r="V32" s="16"/>
      <c r="W32" s="16"/>
      <c r="Z32" s="16"/>
      <c r="AA32" s="59" t="str">
        <f t="shared" si="8"/>
        <v/>
      </c>
      <c r="AB32" s="64" t="str">
        <f t="shared" si="9"/>
        <v/>
      </c>
      <c r="AC32" s="19" t="str">
        <f t="shared" si="10"/>
        <v/>
      </c>
    </row>
    <row r="33" spans="7:29">
      <c r="G33" s="89" t="str">
        <f t="shared" ca="1" si="5"/>
        <v/>
      </c>
      <c r="M33" s="16"/>
      <c r="N33" s="16"/>
      <c r="Q33" s="16"/>
      <c r="R33" s="59" t="str">
        <f t="shared" si="6"/>
        <v/>
      </c>
      <c r="S33" s="19" t="str">
        <f t="shared" si="7"/>
        <v/>
      </c>
      <c r="V33" s="16"/>
      <c r="W33" s="16"/>
      <c r="Z33" s="16"/>
      <c r="AA33" s="59" t="str">
        <f t="shared" si="8"/>
        <v/>
      </c>
      <c r="AB33" s="64" t="str">
        <f t="shared" si="9"/>
        <v/>
      </c>
      <c r="AC33" s="19" t="str">
        <f t="shared" si="10"/>
        <v/>
      </c>
    </row>
    <row r="34" spans="7:29">
      <c r="G34" s="89" t="str">
        <f t="shared" ca="1" si="5"/>
        <v/>
      </c>
      <c r="M34" s="16"/>
      <c r="N34" s="16"/>
      <c r="Q34" s="16"/>
      <c r="R34" s="59" t="str">
        <f t="shared" si="6"/>
        <v/>
      </c>
      <c r="S34" s="19" t="str">
        <f t="shared" si="7"/>
        <v/>
      </c>
      <c r="V34" s="16"/>
      <c r="W34" s="16"/>
      <c r="Z34" s="16"/>
      <c r="AA34" s="59" t="str">
        <f t="shared" si="8"/>
        <v/>
      </c>
      <c r="AB34" s="64" t="str">
        <f t="shared" si="9"/>
        <v/>
      </c>
      <c r="AC34" s="19" t="str">
        <f t="shared" si="10"/>
        <v/>
      </c>
    </row>
    <row r="35" spans="7:29">
      <c r="G35" s="89" t="str">
        <f t="shared" ca="1" si="5"/>
        <v/>
      </c>
      <c r="M35" s="16"/>
      <c r="N35" s="16"/>
      <c r="Q35" s="16"/>
      <c r="R35" s="59" t="str">
        <f t="shared" si="6"/>
        <v/>
      </c>
      <c r="S35" s="19" t="str">
        <f t="shared" si="7"/>
        <v/>
      </c>
      <c r="V35" s="16"/>
      <c r="W35" s="16"/>
      <c r="Z35" s="16"/>
      <c r="AA35" s="59" t="str">
        <f t="shared" si="8"/>
        <v/>
      </c>
      <c r="AB35" s="64" t="str">
        <f t="shared" si="9"/>
        <v/>
      </c>
      <c r="AC35" s="19" t="str">
        <f t="shared" si="10"/>
        <v/>
      </c>
    </row>
    <row r="36" spans="7:29">
      <c r="G36" s="89" t="str">
        <f t="shared" ca="1" si="5"/>
        <v/>
      </c>
      <c r="M36" s="16"/>
      <c r="N36" s="16"/>
      <c r="Q36" s="16"/>
      <c r="R36" s="59" t="str">
        <f t="shared" si="6"/>
        <v/>
      </c>
      <c r="S36" s="19" t="str">
        <f t="shared" si="7"/>
        <v/>
      </c>
      <c r="V36" s="16"/>
      <c r="W36" s="16"/>
      <c r="Z36" s="16"/>
      <c r="AA36" s="59" t="str">
        <f t="shared" si="8"/>
        <v/>
      </c>
      <c r="AB36" s="64" t="str">
        <f t="shared" si="9"/>
        <v/>
      </c>
      <c r="AC36" s="19" t="str">
        <f t="shared" si="10"/>
        <v/>
      </c>
    </row>
    <row r="37" spans="7:29">
      <c r="G37" s="89" t="str">
        <f t="shared" ca="1" si="5"/>
        <v/>
      </c>
      <c r="M37" s="16"/>
      <c r="N37" s="16"/>
      <c r="Q37" s="16"/>
      <c r="R37" s="59" t="str">
        <f t="shared" si="6"/>
        <v/>
      </c>
      <c r="S37" s="19" t="str">
        <f t="shared" si="7"/>
        <v/>
      </c>
      <c r="V37" s="16"/>
      <c r="W37" s="16"/>
      <c r="Z37" s="16"/>
      <c r="AA37" s="59" t="str">
        <f t="shared" si="8"/>
        <v/>
      </c>
      <c r="AB37" s="64" t="str">
        <f t="shared" si="9"/>
        <v/>
      </c>
      <c r="AC37" s="19" t="str">
        <f t="shared" si="10"/>
        <v/>
      </c>
    </row>
    <row r="38" spans="7:29">
      <c r="G38" s="89" t="str">
        <f t="shared" ca="1" si="5"/>
        <v/>
      </c>
      <c r="M38" s="16"/>
      <c r="N38" s="16"/>
      <c r="Q38" s="16"/>
      <c r="R38" s="59" t="str">
        <f t="shared" si="6"/>
        <v/>
      </c>
      <c r="S38" s="19" t="str">
        <f t="shared" si="7"/>
        <v/>
      </c>
      <c r="V38" s="16"/>
      <c r="W38" s="16"/>
      <c r="Z38" s="16"/>
      <c r="AA38" s="59" t="str">
        <f t="shared" si="8"/>
        <v/>
      </c>
      <c r="AB38" s="64" t="str">
        <f t="shared" si="9"/>
        <v/>
      </c>
      <c r="AC38" s="19" t="str">
        <f t="shared" si="10"/>
        <v/>
      </c>
    </row>
    <row r="39" spans="7:29">
      <c r="G39" s="89" t="str">
        <f t="shared" ca="1" si="5"/>
        <v/>
      </c>
      <c r="M39" s="16"/>
      <c r="N39" s="16"/>
      <c r="Q39" s="16"/>
      <c r="R39" s="59" t="str">
        <f t="shared" si="6"/>
        <v/>
      </c>
      <c r="S39" s="19" t="str">
        <f t="shared" si="7"/>
        <v/>
      </c>
      <c r="V39" s="16"/>
      <c r="W39" s="16"/>
      <c r="Z39" s="16"/>
      <c r="AA39" s="59" t="str">
        <f t="shared" si="8"/>
        <v/>
      </c>
      <c r="AB39" s="64" t="str">
        <f t="shared" si="9"/>
        <v/>
      </c>
      <c r="AC39" s="19" t="str">
        <f t="shared" si="10"/>
        <v/>
      </c>
    </row>
    <row r="40" spans="7:29">
      <c r="G40" s="89" t="str">
        <f t="shared" ca="1" si="5"/>
        <v/>
      </c>
      <c r="M40" s="16"/>
      <c r="N40" s="16"/>
      <c r="Q40" s="16"/>
      <c r="R40" s="59" t="str">
        <f t="shared" si="6"/>
        <v/>
      </c>
      <c r="S40" s="19" t="str">
        <f t="shared" si="7"/>
        <v/>
      </c>
      <c r="V40" s="16"/>
      <c r="W40" s="16"/>
      <c r="Z40" s="16"/>
      <c r="AA40" s="59" t="str">
        <f t="shared" si="8"/>
        <v/>
      </c>
      <c r="AB40" s="64" t="str">
        <f t="shared" si="9"/>
        <v/>
      </c>
      <c r="AC40" s="19" t="str">
        <f t="shared" si="10"/>
        <v/>
      </c>
    </row>
    <row r="41" spans="7:29">
      <c r="G41" s="89" t="str">
        <f t="shared" ca="1" si="5"/>
        <v/>
      </c>
      <c r="M41" s="16"/>
      <c r="N41" s="16"/>
      <c r="Q41" s="16"/>
      <c r="R41" s="59" t="str">
        <f t="shared" si="6"/>
        <v/>
      </c>
      <c r="S41" s="19" t="str">
        <f t="shared" si="7"/>
        <v/>
      </c>
      <c r="V41" s="16"/>
      <c r="W41" s="16"/>
      <c r="Z41" s="16"/>
      <c r="AA41" s="59" t="str">
        <f t="shared" si="8"/>
        <v/>
      </c>
      <c r="AB41" s="64" t="str">
        <f t="shared" si="9"/>
        <v/>
      </c>
      <c r="AC41" s="19" t="str">
        <f t="shared" si="10"/>
        <v/>
      </c>
    </row>
    <row r="42" spans="7:29">
      <c r="G42" s="89" t="str">
        <f t="shared" ca="1" si="5"/>
        <v/>
      </c>
      <c r="M42" s="16"/>
      <c r="N42" s="16"/>
      <c r="Q42" s="16"/>
      <c r="R42" s="59" t="str">
        <f t="shared" si="6"/>
        <v/>
      </c>
      <c r="S42" s="19" t="str">
        <f t="shared" si="7"/>
        <v/>
      </c>
      <c r="V42" s="16"/>
      <c r="W42" s="16"/>
      <c r="Z42" s="16"/>
      <c r="AA42" s="59" t="str">
        <f t="shared" si="8"/>
        <v/>
      </c>
      <c r="AB42" s="64" t="str">
        <f t="shared" si="9"/>
        <v/>
      </c>
      <c r="AC42" s="19" t="str">
        <f t="shared" si="10"/>
        <v/>
      </c>
    </row>
    <row r="43" spans="7:29">
      <c r="G43" s="89" t="str">
        <f t="shared" ca="1" si="5"/>
        <v/>
      </c>
      <c r="M43" s="16"/>
      <c r="N43" s="16"/>
      <c r="Q43" s="16"/>
      <c r="R43" s="59" t="str">
        <f t="shared" si="6"/>
        <v/>
      </c>
      <c r="S43" s="19" t="str">
        <f t="shared" si="7"/>
        <v/>
      </c>
      <c r="V43" s="16"/>
      <c r="W43" s="16"/>
      <c r="Z43" s="16"/>
      <c r="AA43" s="59" t="str">
        <f t="shared" si="8"/>
        <v/>
      </c>
      <c r="AB43" s="64" t="str">
        <f t="shared" si="9"/>
        <v/>
      </c>
      <c r="AC43" s="19" t="str">
        <f t="shared" si="10"/>
        <v/>
      </c>
    </row>
    <row r="44" spans="7:29">
      <c r="G44" s="89" t="str">
        <f t="shared" ca="1" si="5"/>
        <v/>
      </c>
      <c r="M44" s="16"/>
      <c r="N44" s="16"/>
      <c r="Q44" s="16"/>
      <c r="R44" s="59" t="str">
        <f t="shared" si="6"/>
        <v/>
      </c>
      <c r="S44" s="19" t="str">
        <f t="shared" si="7"/>
        <v/>
      </c>
      <c r="V44" s="16"/>
      <c r="W44" s="16"/>
      <c r="Z44" s="16"/>
      <c r="AA44" s="59" t="str">
        <f t="shared" si="8"/>
        <v/>
      </c>
      <c r="AB44" s="64" t="str">
        <f t="shared" si="9"/>
        <v/>
      </c>
      <c r="AC44" s="19" t="str">
        <f t="shared" si="10"/>
        <v/>
      </c>
    </row>
    <row r="45" spans="7:29">
      <c r="G45" s="89" t="str">
        <f t="shared" ca="1" si="5"/>
        <v/>
      </c>
      <c r="M45" s="16"/>
      <c r="N45" s="16"/>
      <c r="Q45" s="16"/>
      <c r="R45" s="59" t="str">
        <f t="shared" si="6"/>
        <v/>
      </c>
      <c r="S45" s="19" t="str">
        <f t="shared" si="7"/>
        <v/>
      </c>
      <c r="V45" s="16"/>
      <c r="W45" s="16"/>
      <c r="Z45" s="16"/>
      <c r="AA45" s="59" t="str">
        <f t="shared" si="8"/>
        <v/>
      </c>
      <c r="AB45" s="64" t="str">
        <f t="shared" si="9"/>
        <v/>
      </c>
      <c r="AC45" s="19" t="str">
        <f t="shared" si="10"/>
        <v/>
      </c>
    </row>
    <row r="46" spans="7:29">
      <c r="G46" s="89" t="str">
        <f t="shared" ca="1" si="5"/>
        <v/>
      </c>
      <c r="M46" s="16"/>
      <c r="N46" s="16"/>
      <c r="Q46" s="16"/>
      <c r="R46" s="59" t="str">
        <f t="shared" si="6"/>
        <v/>
      </c>
      <c r="S46" s="19" t="str">
        <f t="shared" si="7"/>
        <v/>
      </c>
      <c r="V46" s="16"/>
      <c r="W46" s="16"/>
      <c r="Z46" s="16"/>
      <c r="AA46" s="59" t="str">
        <f t="shared" si="8"/>
        <v/>
      </c>
      <c r="AB46" s="64" t="str">
        <f t="shared" si="9"/>
        <v/>
      </c>
      <c r="AC46" s="19" t="str">
        <f t="shared" si="10"/>
        <v/>
      </c>
    </row>
    <row r="47" spans="7:29">
      <c r="G47" s="89" t="str">
        <f t="shared" ca="1" si="5"/>
        <v/>
      </c>
      <c r="M47" s="16"/>
      <c r="N47" s="16"/>
      <c r="Q47" s="16"/>
      <c r="R47" s="59" t="str">
        <f t="shared" si="6"/>
        <v/>
      </c>
      <c r="S47" s="19" t="str">
        <f t="shared" si="7"/>
        <v/>
      </c>
      <c r="V47" s="16"/>
      <c r="W47" s="16"/>
      <c r="Z47" s="16"/>
      <c r="AA47" s="59" t="str">
        <f t="shared" si="8"/>
        <v/>
      </c>
      <c r="AB47" s="64" t="str">
        <f t="shared" si="9"/>
        <v/>
      </c>
      <c r="AC47" s="19" t="str">
        <f t="shared" si="10"/>
        <v/>
      </c>
    </row>
    <row r="48" spans="7:29">
      <c r="G48" s="89" t="str">
        <f t="shared" ca="1" si="5"/>
        <v/>
      </c>
      <c r="M48" s="16"/>
      <c r="N48" s="16"/>
      <c r="Q48" s="16"/>
      <c r="R48" s="59" t="str">
        <f t="shared" si="6"/>
        <v/>
      </c>
      <c r="S48" s="19" t="str">
        <f t="shared" si="7"/>
        <v/>
      </c>
      <c r="V48" s="16"/>
      <c r="W48" s="16"/>
      <c r="Z48" s="16"/>
      <c r="AA48" s="59" t="str">
        <f t="shared" si="8"/>
        <v/>
      </c>
      <c r="AB48" s="64" t="str">
        <f t="shared" si="9"/>
        <v/>
      </c>
      <c r="AC48" s="19" t="str">
        <f t="shared" si="10"/>
        <v/>
      </c>
    </row>
    <row r="49" spans="7:29">
      <c r="G49" s="89" t="str">
        <f t="shared" ca="1" si="5"/>
        <v/>
      </c>
      <c r="M49" s="16"/>
      <c r="N49" s="16"/>
      <c r="Q49" s="16"/>
      <c r="R49" s="59" t="str">
        <f t="shared" si="6"/>
        <v/>
      </c>
      <c r="S49" s="19" t="str">
        <f t="shared" si="7"/>
        <v/>
      </c>
      <c r="V49" s="16"/>
      <c r="W49" s="16"/>
      <c r="Z49" s="16"/>
      <c r="AA49" s="59" t="str">
        <f t="shared" si="8"/>
        <v/>
      </c>
      <c r="AB49" s="64" t="str">
        <f t="shared" si="9"/>
        <v/>
      </c>
      <c r="AC49" s="19" t="str">
        <f t="shared" si="10"/>
        <v/>
      </c>
    </row>
    <row r="50" spans="7:29">
      <c r="G50" s="89" t="str">
        <f t="shared" ca="1" si="5"/>
        <v/>
      </c>
      <c r="M50" s="16"/>
      <c r="N50" s="16"/>
      <c r="Q50" s="16"/>
      <c r="R50" s="59" t="str">
        <f t="shared" si="6"/>
        <v/>
      </c>
      <c r="S50" s="19" t="str">
        <f t="shared" si="7"/>
        <v/>
      </c>
      <c r="V50" s="16"/>
      <c r="W50" s="16"/>
      <c r="Z50" s="16"/>
      <c r="AA50" s="59" t="str">
        <f t="shared" si="8"/>
        <v/>
      </c>
      <c r="AB50" s="64" t="str">
        <f t="shared" si="9"/>
        <v/>
      </c>
      <c r="AC50" s="19" t="str">
        <f t="shared" si="10"/>
        <v/>
      </c>
    </row>
    <row r="51" spans="7:29">
      <c r="G51" s="89" t="str">
        <f t="shared" ca="1" si="5"/>
        <v/>
      </c>
      <c r="M51" s="16"/>
      <c r="N51" s="16"/>
      <c r="Q51" s="16"/>
      <c r="R51" s="59" t="str">
        <f t="shared" si="6"/>
        <v/>
      </c>
      <c r="S51" s="19" t="str">
        <f t="shared" si="7"/>
        <v/>
      </c>
      <c r="V51" s="16"/>
      <c r="W51" s="16"/>
      <c r="Z51" s="16"/>
      <c r="AA51" s="59" t="str">
        <f t="shared" si="8"/>
        <v/>
      </c>
      <c r="AB51" s="64" t="str">
        <f t="shared" si="9"/>
        <v/>
      </c>
      <c r="AC51" s="19" t="str">
        <f t="shared" si="10"/>
        <v/>
      </c>
    </row>
    <row r="52" spans="7:29">
      <c r="G52" s="89" t="str">
        <f t="shared" ca="1" si="5"/>
        <v/>
      </c>
      <c r="M52" s="16"/>
      <c r="N52" s="16"/>
      <c r="Q52" s="16"/>
      <c r="R52" s="59" t="str">
        <f t="shared" si="6"/>
        <v/>
      </c>
      <c r="S52" s="19" t="str">
        <f t="shared" si="7"/>
        <v/>
      </c>
      <c r="V52" s="16"/>
      <c r="W52" s="16"/>
      <c r="Z52" s="16"/>
      <c r="AA52" s="59" t="str">
        <f t="shared" si="8"/>
        <v/>
      </c>
      <c r="AB52" s="64" t="str">
        <f t="shared" si="9"/>
        <v/>
      </c>
      <c r="AC52" s="19" t="str">
        <f t="shared" si="10"/>
        <v/>
      </c>
    </row>
    <row r="53" spans="7:29">
      <c r="G53" s="89" t="str">
        <f t="shared" ca="1" si="5"/>
        <v/>
      </c>
      <c r="M53" s="16"/>
      <c r="N53" s="16"/>
      <c r="Q53" s="16"/>
      <c r="R53" s="59" t="str">
        <f t="shared" si="6"/>
        <v/>
      </c>
      <c r="S53" s="19" t="str">
        <f t="shared" si="7"/>
        <v/>
      </c>
      <c r="V53" s="16"/>
      <c r="W53" s="16"/>
      <c r="Z53" s="16"/>
      <c r="AA53" s="59" t="str">
        <f t="shared" si="8"/>
        <v/>
      </c>
      <c r="AB53" s="64" t="str">
        <f t="shared" si="9"/>
        <v/>
      </c>
      <c r="AC53" s="19" t="str">
        <f t="shared" si="10"/>
        <v/>
      </c>
    </row>
    <row r="54" spans="7:29">
      <c r="G54" s="89" t="str">
        <f t="shared" ca="1" si="5"/>
        <v/>
      </c>
      <c r="M54" s="16"/>
      <c r="N54" s="16"/>
      <c r="Q54" s="16"/>
      <c r="R54" s="59" t="str">
        <f t="shared" si="6"/>
        <v/>
      </c>
      <c r="S54" s="19" t="str">
        <f t="shared" si="7"/>
        <v/>
      </c>
      <c r="V54" s="16"/>
      <c r="W54" s="16"/>
      <c r="Z54" s="16"/>
      <c r="AA54" s="59" t="str">
        <f t="shared" si="8"/>
        <v/>
      </c>
      <c r="AB54" s="64" t="str">
        <f t="shared" si="9"/>
        <v/>
      </c>
      <c r="AC54" s="19" t="str">
        <f t="shared" si="10"/>
        <v/>
      </c>
    </row>
    <row r="55" spans="7:29">
      <c r="G55" s="89" t="str">
        <f t="shared" ca="1" si="5"/>
        <v/>
      </c>
      <c r="M55" s="16"/>
      <c r="N55" s="16"/>
      <c r="Q55" s="16"/>
      <c r="R55" s="59" t="str">
        <f t="shared" si="6"/>
        <v/>
      </c>
      <c r="S55" s="19" t="str">
        <f t="shared" si="7"/>
        <v/>
      </c>
      <c r="V55" s="16"/>
      <c r="W55" s="16"/>
      <c r="Z55" s="16"/>
      <c r="AA55" s="59" t="str">
        <f t="shared" si="8"/>
        <v/>
      </c>
      <c r="AB55" s="64" t="str">
        <f t="shared" si="9"/>
        <v/>
      </c>
      <c r="AC55" s="19" t="str">
        <f t="shared" si="10"/>
        <v/>
      </c>
    </row>
    <row r="56" spans="7:29">
      <c r="G56" s="89" t="str">
        <f t="shared" ca="1" si="5"/>
        <v/>
      </c>
      <c r="M56" s="16"/>
      <c r="N56" s="16"/>
      <c r="Q56" s="16"/>
      <c r="R56" s="59" t="str">
        <f t="shared" si="6"/>
        <v/>
      </c>
      <c r="S56" s="19" t="str">
        <f t="shared" si="7"/>
        <v/>
      </c>
      <c r="V56" s="16"/>
      <c r="W56" s="16"/>
      <c r="Z56" s="16"/>
      <c r="AA56" s="59" t="str">
        <f t="shared" si="8"/>
        <v/>
      </c>
      <c r="AB56" s="64" t="str">
        <f t="shared" si="9"/>
        <v/>
      </c>
      <c r="AC56" s="19" t="str">
        <f t="shared" si="10"/>
        <v/>
      </c>
    </row>
    <row r="57" spans="7:29">
      <c r="G57" s="89" t="str">
        <f t="shared" ca="1" si="5"/>
        <v/>
      </c>
      <c r="M57" s="16"/>
      <c r="N57" s="16"/>
      <c r="Q57" s="16"/>
      <c r="R57" s="59" t="str">
        <f t="shared" si="6"/>
        <v/>
      </c>
      <c r="S57" s="19" t="str">
        <f t="shared" si="7"/>
        <v/>
      </c>
      <c r="V57" s="16"/>
      <c r="W57" s="16"/>
      <c r="Z57" s="16"/>
      <c r="AA57" s="59" t="str">
        <f t="shared" si="8"/>
        <v/>
      </c>
      <c r="AB57" s="64" t="str">
        <f t="shared" si="9"/>
        <v/>
      </c>
      <c r="AC57" s="19" t="str">
        <f t="shared" si="10"/>
        <v/>
      </c>
    </row>
    <row r="58" spans="7:29">
      <c r="G58" s="89" t="str">
        <f t="shared" ca="1" si="5"/>
        <v/>
      </c>
      <c r="M58" s="16"/>
      <c r="N58" s="16"/>
      <c r="Q58" s="16"/>
      <c r="R58" s="59" t="str">
        <f t="shared" si="6"/>
        <v/>
      </c>
      <c r="S58" s="19" t="str">
        <f t="shared" si="7"/>
        <v/>
      </c>
      <c r="V58" s="16"/>
      <c r="W58" s="16"/>
      <c r="Z58" s="16"/>
      <c r="AA58" s="59" t="str">
        <f t="shared" si="8"/>
        <v/>
      </c>
      <c r="AB58" s="64" t="str">
        <f t="shared" si="9"/>
        <v/>
      </c>
      <c r="AC58" s="19" t="str">
        <f t="shared" si="10"/>
        <v/>
      </c>
    </row>
    <row r="59" spans="7:29">
      <c r="G59" s="89" t="str">
        <f t="shared" ca="1" si="5"/>
        <v/>
      </c>
      <c r="M59" s="16"/>
      <c r="N59" s="16"/>
      <c r="Q59" s="16"/>
      <c r="R59" s="59" t="str">
        <f t="shared" si="6"/>
        <v/>
      </c>
      <c r="S59" s="19" t="str">
        <f t="shared" si="7"/>
        <v/>
      </c>
      <c r="V59" s="16"/>
      <c r="W59" s="16"/>
      <c r="Z59" s="16"/>
      <c r="AA59" s="59" t="str">
        <f t="shared" si="8"/>
        <v/>
      </c>
      <c r="AB59" s="64" t="str">
        <f t="shared" si="9"/>
        <v/>
      </c>
      <c r="AC59" s="19" t="str">
        <f t="shared" si="10"/>
        <v/>
      </c>
    </row>
    <row r="60" spans="7:29">
      <c r="G60" s="89" t="str">
        <f t="shared" ca="1" si="5"/>
        <v/>
      </c>
      <c r="M60" s="16"/>
      <c r="N60" s="16"/>
      <c r="Q60" s="16"/>
      <c r="R60" s="59" t="str">
        <f t="shared" si="6"/>
        <v/>
      </c>
      <c r="S60" s="19" t="str">
        <f t="shared" si="7"/>
        <v/>
      </c>
      <c r="V60" s="16"/>
      <c r="W60" s="16"/>
      <c r="Z60" s="16"/>
      <c r="AA60" s="59" t="str">
        <f t="shared" si="8"/>
        <v/>
      </c>
      <c r="AB60" s="64" t="str">
        <f t="shared" si="9"/>
        <v/>
      </c>
      <c r="AC60" s="19" t="str">
        <f t="shared" si="10"/>
        <v/>
      </c>
    </row>
    <row r="61" spans="7:29">
      <c r="G61" s="89" t="str">
        <f t="shared" ca="1" si="5"/>
        <v/>
      </c>
      <c r="M61" s="16"/>
      <c r="N61" s="16"/>
      <c r="Q61" s="16"/>
      <c r="R61" s="59" t="str">
        <f t="shared" si="6"/>
        <v/>
      </c>
      <c r="S61" s="19" t="str">
        <f t="shared" si="7"/>
        <v/>
      </c>
      <c r="V61" s="16"/>
      <c r="W61" s="16"/>
      <c r="Z61" s="16"/>
      <c r="AA61" s="59" t="str">
        <f t="shared" si="8"/>
        <v/>
      </c>
      <c r="AB61" s="64" t="str">
        <f t="shared" si="9"/>
        <v/>
      </c>
      <c r="AC61" s="19" t="str">
        <f t="shared" si="10"/>
        <v/>
      </c>
    </row>
    <row r="62" spans="7:29">
      <c r="G62" s="89" t="str">
        <f t="shared" ca="1" si="5"/>
        <v/>
      </c>
      <c r="M62" s="16"/>
      <c r="N62" s="16"/>
      <c r="Q62" s="16"/>
      <c r="R62" s="59" t="str">
        <f t="shared" si="6"/>
        <v/>
      </c>
      <c r="S62" s="19" t="str">
        <f t="shared" si="7"/>
        <v/>
      </c>
      <c r="V62" s="16"/>
      <c r="W62" s="16"/>
      <c r="Z62" s="16"/>
      <c r="AA62" s="59" t="str">
        <f t="shared" si="8"/>
        <v/>
      </c>
      <c r="AB62" s="64" t="str">
        <f t="shared" si="9"/>
        <v/>
      </c>
      <c r="AC62" s="19" t="str">
        <f t="shared" si="10"/>
        <v/>
      </c>
    </row>
    <row r="63" spans="7:29">
      <c r="G63" s="89" t="str">
        <f t="shared" ca="1" si="5"/>
        <v/>
      </c>
      <c r="M63" s="16"/>
      <c r="N63" s="16"/>
      <c r="Q63" s="16"/>
      <c r="R63" s="59" t="str">
        <f t="shared" si="6"/>
        <v/>
      </c>
      <c r="S63" s="19" t="str">
        <f t="shared" si="7"/>
        <v/>
      </c>
      <c r="V63" s="16"/>
      <c r="W63" s="16"/>
      <c r="Z63" s="16"/>
      <c r="AA63" s="59" t="str">
        <f t="shared" si="8"/>
        <v/>
      </c>
      <c r="AB63" s="64" t="str">
        <f t="shared" si="9"/>
        <v/>
      </c>
      <c r="AC63" s="19" t="str">
        <f t="shared" si="10"/>
        <v/>
      </c>
    </row>
    <row r="64" spans="7:29">
      <c r="G64" s="89" t="str">
        <f t="shared" ca="1" si="5"/>
        <v/>
      </c>
      <c r="M64" s="16"/>
      <c r="N64" s="16"/>
      <c r="Q64" s="16"/>
      <c r="R64" s="59" t="str">
        <f t="shared" si="6"/>
        <v/>
      </c>
      <c r="S64" s="19" t="str">
        <f t="shared" si="7"/>
        <v/>
      </c>
      <c r="V64" s="16"/>
      <c r="W64" s="16"/>
      <c r="Z64" s="16"/>
      <c r="AA64" s="59" t="str">
        <f t="shared" si="8"/>
        <v/>
      </c>
      <c r="AB64" s="64" t="str">
        <f t="shared" si="9"/>
        <v/>
      </c>
      <c r="AC64" s="19" t="str">
        <f t="shared" si="10"/>
        <v/>
      </c>
    </row>
    <row r="65" spans="7:29">
      <c r="G65" s="89" t="str">
        <f t="shared" ca="1" si="5"/>
        <v/>
      </c>
      <c r="M65" s="16"/>
      <c r="N65" s="16"/>
      <c r="Q65" s="16"/>
      <c r="R65" s="59" t="str">
        <f t="shared" si="6"/>
        <v/>
      </c>
      <c r="S65" s="19" t="str">
        <f t="shared" si="7"/>
        <v/>
      </c>
      <c r="V65" s="16"/>
      <c r="W65" s="16"/>
      <c r="Z65" s="16"/>
      <c r="AA65" s="59" t="str">
        <f t="shared" si="8"/>
        <v/>
      </c>
      <c r="AB65" s="64" t="str">
        <f t="shared" si="9"/>
        <v/>
      </c>
      <c r="AC65" s="19" t="str">
        <f t="shared" si="10"/>
        <v/>
      </c>
    </row>
    <row r="66" spans="7:29">
      <c r="G66" s="89" t="str">
        <f t="shared" ca="1" si="5"/>
        <v/>
      </c>
      <c r="M66" s="16"/>
      <c r="N66" s="16"/>
      <c r="Q66" s="16"/>
      <c r="R66" s="59" t="str">
        <f t="shared" si="6"/>
        <v/>
      </c>
      <c r="S66" s="19" t="str">
        <f t="shared" si="7"/>
        <v/>
      </c>
      <c r="V66" s="16"/>
      <c r="W66" s="16"/>
      <c r="Z66" s="16"/>
      <c r="AA66" s="59" t="str">
        <f t="shared" si="8"/>
        <v/>
      </c>
      <c r="AB66" s="64" t="str">
        <f t="shared" si="9"/>
        <v/>
      </c>
      <c r="AC66" s="19" t="str">
        <f t="shared" si="10"/>
        <v/>
      </c>
    </row>
    <row r="67" spans="7:29">
      <c r="G67" s="89" t="str">
        <f t="shared" ca="1" si="5"/>
        <v/>
      </c>
      <c r="M67" s="16"/>
      <c r="N67" s="16"/>
      <c r="Q67" s="16"/>
      <c r="R67" s="59" t="str">
        <f t="shared" si="6"/>
        <v/>
      </c>
      <c r="S67" s="19" t="str">
        <f t="shared" si="7"/>
        <v/>
      </c>
      <c r="V67" s="16"/>
      <c r="W67" s="16"/>
      <c r="Z67" s="16"/>
      <c r="AA67" s="59" t="str">
        <f t="shared" si="8"/>
        <v/>
      </c>
      <c r="AB67" s="64" t="str">
        <f t="shared" si="9"/>
        <v/>
      </c>
      <c r="AC67" s="19" t="str">
        <f t="shared" si="10"/>
        <v/>
      </c>
    </row>
    <row r="68" spans="7:29">
      <c r="G68" s="89" t="str">
        <f t="shared" ref="G68:G131" ca="1" si="11">IF(AND(ISBLANK(F68)=FALSE,F68&lt;=TODAY()),"NO",IF(AND(ISBLANK(F68)=FALSE,F68&gt;TODAY()),"YES",IF(AND(ISBLANK(A68)=FALSE,ISBLANK(F68)=TRUE),"YES","")))</f>
        <v/>
      </c>
      <c r="M68" s="16"/>
      <c r="N68" s="16"/>
      <c r="Q68" s="16"/>
      <c r="R68" s="59" t="str">
        <f t="shared" ref="R68:R131" si="12">IF(AND(K68="Accepted",N68=""),"Enter date 1st dose administered",IF(AND(K68="Previously vaccinated at another facility",N68=""),"Enter date 1st dose administered",IF(AND(K68="Refused",L68=""),"Enter reason for refusal",IF(N68&lt;&gt;"","YES",IF(K68="Refused","NO",IF(AND($J68&lt;&gt;"",K68=""),"Enter Vaccination Status",IF(K68="Unknown","Unknown","")))))))</f>
        <v/>
      </c>
      <c r="S68" s="19" t="str">
        <f t="shared" ref="S68:S131" si="13">IF(N68="","",IF(J68="Pfizer-BioNTech",N68+21,IF(J68="Moderna",N68+28,IF(J68="Janssen/Johnson &amp; Johnson","N/A",""))))</f>
        <v/>
      </c>
      <c r="V68" s="16"/>
      <c r="W68" s="16"/>
      <c r="Z68" s="16"/>
      <c r="AA68" s="59" t="str">
        <f t="shared" ref="AA68:AA131" si="14">IF($J68="Janssen/Johnson &amp; Johnson","N/A",IF(AND(T68="Accepted",W68=""),"Enter date 2nd dose administered",IF(AND(T68="Previously vaccinated at another facility",W68=""),"Enter date 2nd dose administered",IF(R68="NO","NO",IF(AND(T68="Refused",U68=""),"Enter reason for refusal",IF(W68&lt;&gt;"","YES",IF(T68="Refused","NO",IF(AND(R68="YES",T68=""),"NO",IF(T68="Unknown","Unknown","")))))))))</f>
        <v/>
      </c>
      <c r="AB68" s="64" t="str">
        <f t="shared" ref="AB68:AB131" si="15">IF(OR(Z68="YES",Q68="YES"),"YES",IF(AC68="","","NO"))</f>
        <v/>
      </c>
      <c r="AC68" s="19" t="str">
        <f t="shared" ref="AC68:AC131" si="16">IF(OR(AA68="YES",AA68="Enter date 2nd dose administered"),"YES",IF(AND(J68="Janssen/Johnson &amp; Johnson",R68="YES"),"YES",IF(OR(L68="Medical Contraindication",U68="Medical Contraindication"),"Medical Contraindication",IF(AND(R68="YES",T68=""),"NEEDS 2ND DOSE",IF(AND(R68="Enter date 1st dose administered",T68=""),"NEEDS 2ND DOSE",IF(AND(R68="YES",U68="Offered and Declined"),"Refused 2nd Dose",IF(OR(R68="NO",R68="Enter reason for refusal"),"NO",IF(OR(R68="Unknown",AA68="Unknown"),"Unknown",""))))))))</f>
        <v/>
      </c>
    </row>
    <row r="69" spans="7:29">
      <c r="G69" s="89" t="str">
        <f t="shared" ca="1" si="11"/>
        <v/>
      </c>
      <c r="M69" s="16"/>
      <c r="N69" s="16"/>
      <c r="Q69" s="16"/>
      <c r="R69" s="59" t="str">
        <f t="shared" si="12"/>
        <v/>
      </c>
      <c r="S69" s="19" t="str">
        <f t="shared" si="13"/>
        <v/>
      </c>
      <c r="V69" s="16"/>
      <c r="W69" s="16"/>
      <c r="Z69" s="16"/>
      <c r="AA69" s="59" t="str">
        <f t="shared" si="14"/>
        <v/>
      </c>
      <c r="AB69" s="64" t="str">
        <f t="shared" si="15"/>
        <v/>
      </c>
      <c r="AC69" s="19" t="str">
        <f t="shared" si="16"/>
        <v/>
      </c>
    </row>
    <row r="70" spans="7:29">
      <c r="G70" s="89" t="str">
        <f t="shared" ca="1" si="11"/>
        <v/>
      </c>
      <c r="M70" s="16"/>
      <c r="N70" s="16"/>
      <c r="Q70" s="16"/>
      <c r="R70" s="59" t="str">
        <f t="shared" si="12"/>
        <v/>
      </c>
      <c r="S70" s="19" t="str">
        <f t="shared" si="13"/>
        <v/>
      </c>
      <c r="V70" s="16"/>
      <c r="W70" s="16"/>
      <c r="Z70" s="16"/>
      <c r="AA70" s="59" t="str">
        <f t="shared" si="14"/>
        <v/>
      </c>
      <c r="AB70" s="64" t="str">
        <f t="shared" si="15"/>
        <v/>
      </c>
      <c r="AC70" s="19" t="str">
        <f t="shared" si="16"/>
        <v/>
      </c>
    </row>
    <row r="71" spans="7:29">
      <c r="G71" s="89" t="str">
        <f t="shared" ca="1" si="11"/>
        <v/>
      </c>
      <c r="M71" s="16"/>
      <c r="N71" s="16"/>
      <c r="Q71" s="16"/>
      <c r="R71" s="59" t="str">
        <f t="shared" si="12"/>
        <v/>
      </c>
      <c r="S71" s="19" t="str">
        <f t="shared" si="13"/>
        <v/>
      </c>
      <c r="V71" s="16"/>
      <c r="W71" s="16"/>
      <c r="Z71" s="16"/>
      <c r="AA71" s="59" t="str">
        <f t="shared" si="14"/>
        <v/>
      </c>
      <c r="AB71" s="64" t="str">
        <f t="shared" si="15"/>
        <v/>
      </c>
      <c r="AC71" s="19" t="str">
        <f t="shared" si="16"/>
        <v/>
      </c>
    </row>
    <row r="72" spans="7:29">
      <c r="G72" s="89" t="str">
        <f t="shared" ca="1" si="11"/>
        <v/>
      </c>
      <c r="M72" s="16"/>
      <c r="N72" s="16"/>
      <c r="Q72" s="16"/>
      <c r="R72" s="59" t="str">
        <f t="shared" si="12"/>
        <v/>
      </c>
      <c r="S72" s="19" t="str">
        <f t="shared" si="13"/>
        <v/>
      </c>
      <c r="V72" s="16"/>
      <c r="W72" s="16"/>
      <c r="Z72" s="16"/>
      <c r="AA72" s="59" t="str">
        <f t="shared" si="14"/>
        <v/>
      </c>
      <c r="AB72" s="64" t="str">
        <f t="shared" si="15"/>
        <v/>
      </c>
      <c r="AC72" s="19" t="str">
        <f t="shared" si="16"/>
        <v/>
      </c>
    </row>
    <row r="73" spans="7:29">
      <c r="G73" s="89" t="str">
        <f t="shared" ca="1" si="11"/>
        <v/>
      </c>
      <c r="M73" s="16"/>
      <c r="N73" s="16"/>
      <c r="Q73" s="16"/>
      <c r="R73" s="59" t="str">
        <f t="shared" si="12"/>
        <v/>
      </c>
      <c r="S73" s="19" t="str">
        <f t="shared" si="13"/>
        <v/>
      </c>
      <c r="V73" s="16"/>
      <c r="W73" s="16"/>
      <c r="Z73" s="16"/>
      <c r="AA73" s="59" t="str">
        <f t="shared" si="14"/>
        <v/>
      </c>
      <c r="AB73" s="64" t="str">
        <f t="shared" si="15"/>
        <v/>
      </c>
      <c r="AC73" s="19" t="str">
        <f t="shared" si="16"/>
        <v/>
      </c>
    </row>
    <row r="74" spans="7:29">
      <c r="G74" s="89" t="str">
        <f t="shared" ca="1" si="11"/>
        <v/>
      </c>
      <c r="M74" s="16"/>
      <c r="N74" s="16"/>
      <c r="Q74" s="16"/>
      <c r="R74" s="59" t="str">
        <f t="shared" si="12"/>
        <v/>
      </c>
      <c r="S74" s="19" t="str">
        <f t="shared" si="13"/>
        <v/>
      </c>
      <c r="V74" s="16"/>
      <c r="W74" s="16"/>
      <c r="Z74" s="16"/>
      <c r="AA74" s="59" t="str">
        <f t="shared" si="14"/>
        <v/>
      </c>
      <c r="AB74" s="64" t="str">
        <f t="shared" si="15"/>
        <v/>
      </c>
      <c r="AC74" s="19" t="str">
        <f t="shared" si="16"/>
        <v/>
      </c>
    </row>
    <row r="75" spans="7:29">
      <c r="G75" s="89" t="str">
        <f t="shared" ca="1" si="11"/>
        <v/>
      </c>
      <c r="M75" s="16"/>
      <c r="N75" s="16"/>
      <c r="Q75" s="16"/>
      <c r="R75" s="59" t="str">
        <f t="shared" si="12"/>
        <v/>
      </c>
      <c r="S75" s="19" t="str">
        <f t="shared" si="13"/>
        <v/>
      </c>
      <c r="V75" s="16"/>
      <c r="W75" s="16"/>
      <c r="Z75" s="16"/>
      <c r="AA75" s="59" t="str">
        <f t="shared" si="14"/>
        <v/>
      </c>
      <c r="AB75" s="64" t="str">
        <f t="shared" si="15"/>
        <v/>
      </c>
      <c r="AC75" s="19" t="str">
        <f t="shared" si="16"/>
        <v/>
      </c>
    </row>
    <row r="76" spans="7:29">
      <c r="G76" s="89" t="str">
        <f t="shared" ca="1" si="11"/>
        <v/>
      </c>
      <c r="M76" s="16"/>
      <c r="N76" s="16"/>
      <c r="Q76" s="16"/>
      <c r="R76" s="59" t="str">
        <f t="shared" si="12"/>
        <v/>
      </c>
      <c r="S76" s="19" t="str">
        <f t="shared" si="13"/>
        <v/>
      </c>
      <c r="V76" s="16"/>
      <c r="W76" s="16"/>
      <c r="Z76" s="16"/>
      <c r="AA76" s="59" t="str">
        <f t="shared" si="14"/>
        <v/>
      </c>
      <c r="AB76" s="64" t="str">
        <f t="shared" si="15"/>
        <v/>
      </c>
      <c r="AC76" s="19" t="str">
        <f t="shared" si="16"/>
        <v/>
      </c>
    </row>
    <row r="77" spans="7:29">
      <c r="G77" s="89" t="str">
        <f t="shared" ca="1" si="11"/>
        <v/>
      </c>
      <c r="M77" s="16"/>
      <c r="N77" s="16"/>
      <c r="Q77" s="16"/>
      <c r="R77" s="59" t="str">
        <f t="shared" si="12"/>
        <v/>
      </c>
      <c r="S77" s="19" t="str">
        <f t="shared" si="13"/>
        <v/>
      </c>
      <c r="V77" s="16"/>
      <c r="W77" s="16"/>
      <c r="Z77" s="16"/>
      <c r="AA77" s="59" t="str">
        <f t="shared" si="14"/>
        <v/>
      </c>
      <c r="AB77" s="64" t="str">
        <f t="shared" si="15"/>
        <v/>
      </c>
      <c r="AC77" s="19" t="str">
        <f t="shared" si="16"/>
        <v/>
      </c>
    </row>
    <row r="78" spans="7:29">
      <c r="G78" s="89" t="str">
        <f t="shared" ca="1" si="11"/>
        <v/>
      </c>
      <c r="M78" s="16"/>
      <c r="N78" s="16"/>
      <c r="Q78" s="16"/>
      <c r="R78" s="59" t="str">
        <f t="shared" si="12"/>
        <v/>
      </c>
      <c r="S78" s="19" t="str">
        <f t="shared" si="13"/>
        <v/>
      </c>
      <c r="V78" s="16"/>
      <c r="W78" s="16"/>
      <c r="Z78" s="16"/>
      <c r="AA78" s="59" t="str">
        <f t="shared" si="14"/>
        <v/>
      </c>
      <c r="AB78" s="64" t="str">
        <f t="shared" si="15"/>
        <v/>
      </c>
      <c r="AC78" s="19" t="str">
        <f t="shared" si="16"/>
        <v/>
      </c>
    </row>
    <row r="79" spans="7:29">
      <c r="G79" s="89" t="str">
        <f t="shared" ca="1" si="11"/>
        <v/>
      </c>
      <c r="M79" s="16"/>
      <c r="N79" s="16"/>
      <c r="Q79" s="16"/>
      <c r="R79" s="59" t="str">
        <f t="shared" si="12"/>
        <v/>
      </c>
      <c r="S79" s="19" t="str">
        <f t="shared" si="13"/>
        <v/>
      </c>
      <c r="V79" s="16"/>
      <c r="W79" s="16"/>
      <c r="Z79" s="16"/>
      <c r="AA79" s="59" t="str">
        <f t="shared" si="14"/>
        <v/>
      </c>
      <c r="AB79" s="64" t="str">
        <f t="shared" si="15"/>
        <v/>
      </c>
      <c r="AC79" s="19" t="str">
        <f t="shared" si="16"/>
        <v/>
      </c>
    </row>
    <row r="80" spans="7:29">
      <c r="G80" s="89" t="str">
        <f t="shared" ca="1" si="11"/>
        <v/>
      </c>
      <c r="M80" s="16"/>
      <c r="N80" s="16"/>
      <c r="Q80" s="16"/>
      <c r="R80" s="59" t="str">
        <f t="shared" si="12"/>
        <v/>
      </c>
      <c r="S80" s="19" t="str">
        <f t="shared" si="13"/>
        <v/>
      </c>
      <c r="V80" s="16"/>
      <c r="W80" s="16"/>
      <c r="Z80" s="16"/>
      <c r="AA80" s="59" t="str">
        <f t="shared" si="14"/>
        <v/>
      </c>
      <c r="AB80" s="64" t="str">
        <f t="shared" si="15"/>
        <v/>
      </c>
      <c r="AC80" s="19" t="str">
        <f t="shared" si="16"/>
        <v/>
      </c>
    </row>
    <row r="81" spans="7:29">
      <c r="G81" s="89" t="str">
        <f t="shared" ca="1" si="11"/>
        <v/>
      </c>
      <c r="M81" s="16"/>
      <c r="N81" s="16"/>
      <c r="Q81" s="16"/>
      <c r="R81" s="59" t="str">
        <f t="shared" si="12"/>
        <v/>
      </c>
      <c r="S81" s="19" t="str">
        <f t="shared" si="13"/>
        <v/>
      </c>
      <c r="V81" s="16"/>
      <c r="W81" s="16"/>
      <c r="Z81" s="16"/>
      <c r="AA81" s="59" t="str">
        <f t="shared" si="14"/>
        <v/>
      </c>
      <c r="AB81" s="64" t="str">
        <f t="shared" si="15"/>
        <v/>
      </c>
      <c r="AC81" s="19" t="str">
        <f t="shared" si="16"/>
        <v/>
      </c>
    </row>
    <row r="82" spans="7:29">
      <c r="G82" s="89" t="str">
        <f t="shared" ca="1" si="11"/>
        <v/>
      </c>
      <c r="M82" s="16"/>
      <c r="N82" s="16"/>
      <c r="Q82" s="16"/>
      <c r="R82" s="59" t="str">
        <f t="shared" si="12"/>
        <v/>
      </c>
      <c r="S82" s="19" t="str">
        <f t="shared" si="13"/>
        <v/>
      </c>
      <c r="V82" s="16"/>
      <c r="W82" s="16"/>
      <c r="Z82" s="16"/>
      <c r="AA82" s="59" t="str">
        <f t="shared" si="14"/>
        <v/>
      </c>
      <c r="AB82" s="64" t="str">
        <f t="shared" si="15"/>
        <v/>
      </c>
      <c r="AC82" s="19" t="str">
        <f t="shared" si="16"/>
        <v/>
      </c>
    </row>
    <row r="83" spans="7:29">
      <c r="G83" s="89" t="str">
        <f t="shared" ca="1" si="11"/>
        <v/>
      </c>
      <c r="M83" s="16"/>
      <c r="N83" s="16"/>
      <c r="Q83" s="16"/>
      <c r="R83" s="59" t="str">
        <f t="shared" si="12"/>
        <v/>
      </c>
      <c r="S83" s="19" t="str">
        <f t="shared" si="13"/>
        <v/>
      </c>
      <c r="V83" s="16"/>
      <c r="W83" s="16"/>
      <c r="Z83" s="16"/>
      <c r="AA83" s="59" t="str">
        <f t="shared" si="14"/>
        <v/>
      </c>
      <c r="AB83" s="64" t="str">
        <f t="shared" si="15"/>
        <v/>
      </c>
      <c r="AC83" s="19" t="str">
        <f t="shared" si="16"/>
        <v/>
      </c>
    </row>
    <row r="84" spans="7:29">
      <c r="G84" s="89" t="str">
        <f t="shared" ca="1" si="11"/>
        <v/>
      </c>
      <c r="M84" s="16"/>
      <c r="N84" s="16"/>
      <c r="Q84" s="16"/>
      <c r="R84" s="59" t="str">
        <f t="shared" si="12"/>
        <v/>
      </c>
      <c r="S84" s="19" t="str">
        <f t="shared" si="13"/>
        <v/>
      </c>
      <c r="V84" s="16"/>
      <c r="W84" s="16"/>
      <c r="Z84" s="16"/>
      <c r="AA84" s="59" t="str">
        <f t="shared" si="14"/>
        <v/>
      </c>
      <c r="AB84" s="64" t="str">
        <f t="shared" si="15"/>
        <v/>
      </c>
      <c r="AC84" s="19" t="str">
        <f t="shared" si="16"/>
        <v/>
      </c>
    </row>
    <row r="85" spans="7:29">
      <c r="G85" s="89" t="str">
        <f t="shared" ca="1" si="11"/>
        <v/>
      </c>
      <c r="M85" s="16"/>
      <c r="N85" s="16"/>
      <c r="Q85" s="16"/>
      <c r="R85" s="59" t="str">
        <f t="shared" si="12"/>
        <v/>
      </c>
      <c r="S85" s="19" t="str">
        <f t="shared" si="13"/>
        <v/>
      </c>
      <c r="V85" s="16"/>
      <c r="W85" s="16"/>
      <c r="Z85" s="16"/>
      <c r="AA85" s="59" t="str">
        <f t="shared" si="14"/>
        <v/>
      </c>
      <c r="AB85" s="64" t="str">
        <f t="shared" si="15"/>
        <v/>
      </c>
      <c r="AC85" s="19" t="str">
        <f t="shared" si="16"/>
        <v/>
      </c>
    </row>
    <row r="86" spans="7:29">
      <c r="G86" s="89" t="str">
        <f t="shared" ca="1" si="11"/>
        <v/>
      </c>
      <c r="M86" s="16"/>
      <c r="N86" s="16"/>
      <c r="Q86" s="16"/>
      <c r="R86" s="59" t="str">
        <f t="shared" si="12"/>
        <v/>
      </c>
      <c r="S86" s="19" t="str">
        <f t="shared" si="13"/>
        <v/>
      </c>
      <c r="V86" s="16"/>
      <c r="W86" s="16"/>
      <c r="Z86" s="16"/>
      <c r="AA86" s="59" t="str">
        <f t="shared" si="14"/>
        <v/>
      </c>
      <c r="AB86" s="64" t="str">
        <f t="shared" si="15"/>
        <v/>
      </c>
      <c r="AC86" s="19" t="str">
        <f t="shared" si="16"/>
        <v/>
      </c>
    </row>
    <row r="87" spans="7:29">
      <c r="G87" s="89" t="str">
        <f t="shared" ca="1" si="11"/>
        <v/>
      </c>
      <c r="M87" s="16"/>
      <c r="N87" s="16"/>
      <c r="Q87" s="16"/>
      <c r="R87" s="59" t="str">
        <f t="shared" si="12"/>
        <v/>
      </c>
      <c r="S87" s="19" t="str">
        <f t="shared" si="13"/>
        <v/>
      </c>
      <c r="V87" s="16"/>
      <c r="W87" s="16"/>
      <c r="Z87" s="16"/>
      <c r="AA87" s="59" t="str">
        <f t="shared" si="14"/>
        <v/>
      </c>
      <c r="AB87" s="64" t="str">
        <f t="shared" si="15"/>
        <v/>
      </c>
      <c r="AC87" s="19" t="str">
        <f t="shared" si="16"/>
        <v/>
      </c>
    </row>
    <row r="88" spans="7:29">
      <c r="G88" s="89" t="str">
        <f t="shared" ca="1" si="11"/>
        <v/>
      </c>
      <c r="M88" s="16"/>
      <c r="N88" s="16"/>
      <c r="Q88" s="16"/>
      <c r="R88" s="59" t="str">
        <f t="shared" si="12"/>
        <v/>
      </c>
      <c r="S88" s="19" t="str">
        <f t="shared" si="13"/>
        <v/>
      </c>
      <c r="V88" s="16"/>
      <c r="W88" s="16"/>
      <c r="Z88" s="16"/>
      <c r="AA88" s="59" t="str">
        <f t="shared" si="14"/>
        <v/>
      </c>
      <c r="AB88" s="64" t="str">
        <f t="shared" si="15"/>
        <v/>
      </c>
      <c r="AC88" s="19" t="str">
        <f t="shared" si="16"/>
        <v/>
      </c>
    </row>
    <row r="89" spans="7:29">
      <c r="G89" s="89" t="str">
        <f t="shared" ca="1" si="11"/>
        <v/>
      </c>
      <c r="M89" s="16"/>
      <c r="N89" s="16"/>
      <c r="Q89" s="16"/>
      <c r="R89" s="59" t="str">
        <f t="shared" si="12"/>
        <v/>
      </c>
      <c r="S89" s="19" t="str">
        <f t="shared" si="13"/>
        <v/>
      </c>
      <c r="V89" s="16"/>
      <c r="W89" s="16"/>
      <c r="Z89" s="16"/>
      <c r="AA89" s="59" t="str">
        <f t="shared" si="14"/>
        <v/>
      </c>
      <c r="AB89" s="64" t="str">
        <f t="shared" si="15"/>
        <v/>
      </c>
      <c r="AC89" s="19" t="str">
        <f t="shared" si="16"/>
        <v/>
      </c>
    </row>
    <row r="90" spans="7:29">
      <c r="G90" s="89" t="str">
        <f t="shared" ca="1" si="11"/>
        <v/>
      </c>
      <c r="M90" s="16"/>
      <c r="N90" s="16"/>
      <c r="Q90" s="16"/>
      <c r="R90" s="59" t="str">
        <f t="shared" si="12"/>
        <v/>
      </c>
      <c r="S90" s="19" t="str">
        <f t="shared" si="13"/>
        <v/>
      </c>
      <c r="V90" s="16"/>
      <c r="W90" s="16"/>
      <c r="Z90" s="16"/>
      <c r="AA90" s="59" t="str">
        <f t="shared" si="14"/>
        <v/>
      </c>
      <c r="AB90" s="64" t="str">
        <f t="shared" si="15"/>
        <v/>
      </c>
      <c r="AC90" s="19" t="str">
        <f t="shared" si="16"/>
        <v/>
      </c>
    </row>
    <row r="91" spans="7:29">
      <c r="G91" s="89" t="str">
        <f t="shared" ca="1" si="11"/>
        <v/>
      </c>
      <c r="M91" s="16"/>
      <c r="N91" s="16"/>
      <c r="Q91" s="16"/>
      <c r="R91" s="59" t="str">
        <f t="shared" si="12"/>
        <v/>
      </c>
      <c r="S91" s="19" t="str">
        <f t="shared" si="13"/>
        <v/>
      </c>
      <c r="V91" s="16"/>
      <c r="W91" s="16"/>
      <c r="Z91" s="16"/>
      <c r="AA91" s="59" t="str">
        <f t="shared" si="14"/>
        <v/>
      </c>
      <c r="AB91" s="64" t="str">
        <f t="shared" si="15"/>
        <v/>
      </c>
      <c r="AC91" s="19" t="str">
        <f t="shared" si="16"/>
        <v/>
      </c>
    </row>
    <row r="92" spans="7:29">
      <c r="G92" s="89" t="str">
        <f t="shared" ca="1" si="11"/>
        <v/>
      </c>
      <c r="M92" s="16"/>
      <c r="N92" s="16"/>
      <c r="Q92" s="16"/>
      <c r="R92" s="59" t="str">
        <f t="shared" si="12"/>
        <v/>
      </c>
      <c r="S92" s="19" t="str">
        <f t="shared" si="13"/>
        <v/>
      </c>
      <c r="V92" s="16"/>
      <c r="W92" s="16"/>
      <c r="Z92" s="16"/>
      <c r="AA92" s="59" t="str">
        <f t="shared" si="14"/>
        <v/>
      </c>
      <c r="AB92" s="64" t="str">
        <f t="shared" si="15"/>
        <v/>
      </c>
      <c r="AC92" s="19" t="str">
        <f t="shared" si="16"/>
        <v/>
      </c>
    </row>
    <row r="93" spans="7:29">
      <c r="G93" s="89" t="str">
        <f t="shared" ca="1" si="11"/>
        <v/>
      </c>
      <c r="M93" s="16"/>
      <c r="N93" s="16"/>
      <c r="Q93" s="16"/>
      <c r="R93" s="59" t="str">
        <f t="shared" si="12"/>
        <v/>
      </c>
      <c r="S93" s="19" t="str">
        <f t="shared" si="13"/>
        <v/>
      </c>
      <c r="V93" s="16"/>
      <c r="W93" s="16"/>
      <c r="Z93" s="16"/>
      <c r="AA93" s="59" t="str">
        <f t="shared" si="14"/>
        <v/>
      </c>
      <c r="AB93" s="64" t="str">
        <f t="shared" si="15"/>
        <v/>
      </c>
      <c r="AC93" s="19" t="str">
        <f t="shared" si="16"/>
        <v/>
      </c>
    </row>
    <row r="94" spans="7:29">
      <c r="G94" s="89" t="str">
        <f t="shared" ca="1" si="11"/>
        <v/>
      </c>
      <c r="M94" s="16"/>
      <c r="N94" s="16"/>
      <c r="Q94" s="16"/>
      <c r="R94" s="59" t="str">
        <f t="shared" si="12"/>
        <v/>
      </c>
      <c r="S94" s="19" t="str">
        <f t="shared" si="13"/>
        <v/>
      </c>
      <c r="V94" s="16"/>
      <c r="W94" s="16"/>
      <c r="Z94" s="16"/>
      <c r="AA94" s="59" t="str">
        <f t="shared" si="14"/>
        <v/>
      </c>
      <c r="AB94" s="64" t="str">
        <f t="shared" si="15"/>
        <v/>
      </c>
      <c r="AC94" s="19" t="str">
        <f t="shared" si="16"/>
        <v/>
      </c>
    </row>
    <row r="95" spans="7:29">
      <c r="G95" s="89" t="str">
        <f t="shared" ca="1" si="11"/>
        <v/>
      </c>
      <c r="M95" s="16"/>
      <c r="N95" s="16"/>
      <c r="Q95" s="16"/>
      <c r="R95" s="59" t="str">
        <f t="shared" si="12"/>
        <v/>
      </c>
      <c r="S95" s="19" t="str">
        <f t="shared" si="13"/>
        <v/>
      </c>
      <c r="V95" s="16"/>
      <c r="W95" s="16"/>
      <c r="Z95" s="16"/>
      <c r="AA95" s="59" t="str">
        <f t="shared" si="14"/>
        <v/>
      </c>
      <c r="AB95" s="64" t="str">
        <f t="shared" si="15"/>
        <v/>
      </c>
      <c r="AC95" s="19" t="str">
        <f t="shared" si="16"/>
        <v/>
      </c>
    </row>
    <row r="96" spans="7:29">
      <c r="G96" s="89" t="str">
        <f t="shared" ca="1" si="11"/>
        <v/>
      </c>
      <c r="M96" s="16"/>
      <c r="N96" s="16"/>
      <c r="Q96" s="16"/>
      <c r="R96" s="59" t="str">
        <f t="shared" si="12"/>
        <v/>
      </c>
      <c r="S96" s="19" t="str">
        <f t="shared" si="13"/>
        <v/>
      </c>
      <c r="V96" s="16"/>
      <c r="W96" s="16"/>
      <c r="Z96" s="16"/>
      <c r="AA96" s="59" t="str">
        <f t="shared" si="14"/>
        <v/>
      </c>
      <c r="AB96" s="64" t="str">
        <f t="shared" si="15"/>
        <v/>
      </c>
      <c r="AC96" s="19" t="str">
        <f t="shared" si="16"/>
        <v/>
      </c>
    </row>
    <row r="97" spans="7:29">
      <c r="G97" s="89" t="str">
        <f t="shared" ca="1" si="11"/>
        <v/>
      </c>
      <c r="M97" s="16"/>
      <c r="N97" s="16"/>
      <c r="Q97" s="16"/>
      <c r="R97" s="59" t="str">
        <f t="shared" si="12"/>
        <v/>
      </c>
      <c r="S97" s="19" t="str">
        <f t="shared" si="13"/>
        <v/>
      </c>
      <c r="V97" s="16"/>
      <c r="W97" s="16"/>
      <c r="Z97" s="16"/>
      <c r="AA97" s="59" t="str">
        <f t="shared" si="14"/>
        <v/>
      </c>
      <c r="AB97" s="64" t="str">
        <f t="shared" si="15"/>
        <v/>
      </c>
      <c r="AC97" s="19" t="str">
        <f t="shared" si="16"/>
        <v/>
      </c>
    </row>
    <row r="98" spans="7:29">
      <c r="G98" s="89" t="str">
        <f t="shared" ca="1" si="11"/>
        <v/>
      </c>
      <c r="M98" s="16"/>
      <c r="N98" s="16"/>
      <c r="Q98" s="16"/>
      <c r="R98" s="59" t="str">
        <f t="shared" si="12"/>
        <v/>
      </c>
      <c r="S98" s="19" t="str">
        <f t="shared" si="13"/>
        <v/>
      </c>
      <c r="V98" s="16"/>
      <c r="W98" s="16"/>
      <c r="Z98" s="16"/>
      <c r="AA98" s="59" t="str">
        <f t="shared" si="14"/>
        <v/>
      </c>
      <c r="AB98" s="64" t="str">
        <f t="shared" si="15"/>
        <v/>
      </c>
      <c r="AC98" s="19" t="str">
        <f t="shared" si="16"/>
        <v/>
      </c>
    </row>
    <row r="99" spans="7:29">
      <c r="G99" s="89" t="str">
        <f t="shared" ca="1" si="11"/>
        <v/>
      </c>
      <c r="M99" s="16"/>
      <c r="N99" s="16"/>
      <c r="Q99" s="16"/>
      <c r="R99" s="59" t="str">
        <f t="shared" si="12"/>
        <v/>
      </c>
      <c r="S99" s="19" t="str">
        <f t="shared" si="13"/>
        <v/>
      </c>
      <c r="V99" s="16"/>
      <c r="W99" s="16"/>
      <c r="Z99" s="16"/>
      <c r="AA99" s="59" t="str">
        <f t="shared" si="14"/>
        <v/>
      </c>
      <c r="AB99" s="64" t="str">
        <f t="shared" si="15"/>
        <v/>
      </c>
      <c r="AC99" s="19" t="str">
        <f t="shared" si="16"/>
        <v/>
      </c>
    </row>
    <row r="100" spans="7:29">
      <c r="G100" s="89" t="str">
        <f t="shared" ca="1" si="11"/>
        <v/>
      </c>
      <c r="M100" s="16"/>
      <c r="N100" s="16"/>
      <c r="Q100" s="16"/>
      <c r="R100" s="59" t="str">
        <f t="shared" si="12"/>
        <v/>
      </c>
      <c r="S100" s="19" t="str">
        <f t="shared" si="13"/>
        <v/>
      </c>
      <c r="V100" s="16"/>
      <c r="W100" s="16"/>
      <c r="Z100" s="16"/>
      <c r="AA100" s="59" t="str">
        <f t="shared" si="14"/>
        <v/>
      </c>
      <c r="AB100" s="64" t="str">
        <f t="shared" si="15"/>
        <v/>
      </c>
      <c r="AC100" s="19" t="str">
        <f t="shared" si="16"/>
        <v/>
      </c>
    </row>
    <row r="101" spans="7:29">
      <c r="G101" s="89" t="str">
        <f t="shared" ca="1" si="11"/>
        <v/>
      </c>
      <c r="M101" s="16"/>
      <c r="N101" s="16"/>
      <c r="Q101" s="16"/>
      <c r="R101" s="59" t="str">
        <f t="shared" si="12"/>
        <v/>
      </c>
      <c r="S101" s="19" t="str">
        <f t="shared" si="13"/>
        <v/>
      </c>
      <c r="V101" s="16"/>
      <c r="W101" s="16"/>
      <c r="Z101" s="16"/>
      <c r="AA101" s="59" t="str">
        <f t="shared" si="14"/>
        <v/>
      </c>
      <c r="AB101" s="64" t="str">
        <f t="shared" si="15"/>
        <v/>
      </c>
      <c r="AC101" s="19" t="str">
        <f t="shared" si="16"/>
        <v/>
      </c>
    </row>
    <row r="102" spans="7:29">
      <c r="G102" s="89" t="str">
        <f t="shared" ca="1" si="11"/>
        <v/>
      </c>
      <c r="M102" s="16"/>
      <c r="N102" s="16"/>
      <c r="Q102" s="16"/>
      <c r="R102" s="59" t="str">
        <f t="shared" si="12"/>
        <v/>
      </c>
      <c r="S102" s="19" t="str">
        <f t="shared" si="13"/>
        <v/>
      </c>
      <c r="V102" s="16"/>
      <c r="W102" s="16"/>
      <c r="Z102" s="16"/>
      <c r="AA102" s="59" t="str">
        <f t="shared" si="14"/>
        <v/>
      </c>
      <c r="AB102" s="64" t="str">
        <f t="shared" si="15"/>
        <v/>
      </c>
      <c r="AC102" s="19" t="str">
        <f t="shared" si="16"/>
        <v/>
      </c>
    </row>
    <row r="103" spans="7:29">
      <c r="G103" s="89" t="str">
        <f t="shared" ca="1" si="11"/>
        <v/>
      </c>
      <c r="M103" s="16"/>
      <c r="N103" s="16"/>
      <c r="Q103" s="16"/>
      <c r="R103" s="59" t="str">
        <f t="shared" si="12"/>
        <v/>
      </c>
      <c r="S103" s="19" t="str">
        <f t="shared" si="13"/>
        <v/>
      </c>
      <c r="V103" s="16"/>
      <c r="W103" s="16"/>
      <c r="Z103" s="16"/>
      <c r="AA103" s="59" t="str">
        <f t="shared" si="14"/>
        <v/>
      </c>
      <c r="AB103" s="64" t="str">
        <f t="shared" si="15"/>
        <v/>
      </c>
      <c r="AC103" s="19" t="str">
        <f t="shared" si="16"/>
        <v/>
      </c>
    </row>
    <row r="104" spans="7:29">
      <c r="G104" s="89" t="str">
        <f t="shared" ca="1" si="11"/>
        <v/>
      </c>
      <c r="M104" s="16"/>
      <c r="N104" s="16"/>
      <c r="Q104" s="16"/>
      <c r="R104" s="59" t="str">
        <f t="shared" si="12"/>
        <v/>
      </c>
      <c r="S104" s="19" t="str">
        <f t="shared" si="13"/>
        <v/>
      </c>
      <c r="V104" s="16"/>
      <c r="W104" s="16"/>
      <c r="Z104" s="16"/>
      <c r="AA104" s="59" t="str">
        <f t="shared" si="14"/>
        <v/>
      </c>
      <c r="AB104" s="64" t="str">
        <f t="shared" si="15"/>
        <v/>
      </c>
      <c r="AC104" s="19" t="str">
        <f t="shared" si="16"/>
        <v/>
      </c>
    </row>
    <row r="105" spans="7:29">
      <c r="G105" s="89" t="str">
        <f t="shared" ca="1" si="11"/>
        <v/>
      </c>
      <c r="M105" s="16"/>
      <c r="N105" s="16"/>
      <c r="Q105" s="16"/>
      <c r="R105" s="59" t="str">
        <f t="shared" si="12"/>
        <v/>
      </c>
      <c r="S105" s="19" t="str">
        <f t="shared" si="13"/>
        <v/>
      </c>
      <c r="V105" s="16"/>
      <c r="W105" s="16"/>
      <c r="Z105" s="16"/>
      <c r="AA105" s="59" t="str">
        <f t="shared" si="14"/>
        <v/>
      </c>
      <c r="AB105" s="64" t="str">
        <f t="shared" si="15"/>
        <v/>
      </c>
      <c r="AC105" s="19" t="str">
        <f t="shared" si="16"/>
        <v/>
      </c>
    </row>
    <row r="106" spans="7:29">
      <c r="G106" s="89" t="str">
        <f t="shared" ca="1" si="11"/>
        <v/>
      </c>
      <c r="M106" s="16"/>
      <c r="N106" s="16"/>
      <c r="Q106" s="16"/>
      <c r="R106" s="59" t="str">
        <f t="shared" si="12"/>
        <v/>
      </c>
      <c r="S106" s="19" t="str">
        <f t="shared" si="13"/>
        <v/>
      </c>
      <c r="V106" s="16"/>
      <c r="W106" s="16"/>
      <c r="Z106" s="16"/>
      <c r="AA106" s="59" t="str">
        <f t="shared" si="14"/>
        <v/>
      </c>
      <c r="AB106" s="64" t="str">
        <f t="shared" si="15"/>
        <v/>
      </c>
      <c r="AC106" s="19" t="str">
        <f t="shared" si="16"/>
        <v/>
      </c>
    </row>
    <row r="107" spans="7:29">
      <c r="G107" s="89" t="str">
        <f t="shared" ca="1" si="11"/>
        <v/>
      </c>
      <c r="M107" s="16"/>
      <c r="N107" s="16"/>
      <c r="Q107" s="16"/>
      <c r="R107" s="59" t="str">
        <f t="shared" si="12"/>
        <v/>
      </c>
      <c r="S107" s="19" t="str">
        <f t="shared" si="13"/>
        <v/>
      </c>
      <c r="V107" s="16"/>
      <c r="W107" s="16"/>
      <c r="Z107" s="16"/>
      <c r="AA107" s="59" t="str">
        <f t="shared" si="14"/>
        <v/>
      </c>
      <c r="AB107" s="64" t="str">
        <f t="shared" si="15"/>
        <v/>
      </c>
      <c r="AC107" s="19" t="str">
        <f t="shared" si="16"/>
        <v/>
      </c>
    </row>
    <row r="108" spans="7:29">
      <c r="G108" s="89" t="str">
        <f t="shared" ca="1" si="11"/>
        <v/>
      </c>
      <c r="M108" s="16"/>
      <c r="N108" s="16"/>
      <c r="Q108" s="16"/>
      <c r="R108" s="59" t="str">
        <f t="shared" si="12"/>
        <v/>
      </c>
      <c r="S108" s="19" t="str">
        <f t="shared" si="13"/>
        <v/>
      </c>
      <c r="V108" s="16"/>
      <c r="W108" s="16"/>
      <c r="Z108" s="16"/>
      <c r="AA108" s="59" t="str">
        <f t="shared" si="14"/>
        <v/>
      </c>
      <c r="AB108" s="64" t="str">
        <f t="shared" si="15"/>
        <v/>
      </c>
      <c r="AC108" s="19" t="str">
        <f t="shared" si="16"/>
        <v/>
      </c>
    </row>
    <row r="109" spans="7:29">
      <c r="G109" s="89" t="str">
        <f t="shared" ca="1" si="11"/>
        <v/>
      </c>
      <c r="M109" s="16"/>
      <c r="N109" s="16"/>
      <c r="Q109" s="16"/>
      <c r="R109" s="59" t="str">
        <f t="shared" si="12"/>
        <v/>
      </c>
      <c r="S109" s="19" t="str">
        <f t="shared" si="13"/>
        <v/>
      </c>
      <c r="V109" s="16"/>
      <c r="W109" s="16"/>
      <c r="Z109" s="16"/>
      <c r="AA109" s="59" t="str">
        <f t="shared" si="14"/>
        <v/>
      </c>
      <c r="AB109" s="64" t="str">
        <f t="shared" si="15"/>
        <v/>
      </c>
      <c r="AC109" s="19" t="str">
        <f t="shared" si="16"/>
        <v/>
      </c>
    </row>
    <row r="110" spans="7:29">
      <c r="G110" s="89" t="str">
        <f t="shared" ca="1" si="11"/>
        <v/>
      </c>
      <c r="M110" s="16"/>
      <c r="N110" s="16"/>
      <c r="Q110" s="16"/>
      <c r="R110" s="59" t="str">
        <f t="shared" si="12"/>
        <v/>
      </c>
      <c r="S110" s="19" t="str">
        <f t="shared" si="13"/>
        <v/>
      </c>
      <c r="V110" s="16"/>
      <c r="W110" s="16"/>
      <c r="Z110" s="16"/>
      <c r="AA110" s="59" t="str">
        <f t="shared" si="14"/>
        <v/>
      </c>
      <c r="AB110" s="64" t="str">
        <f t="shared" si="15"/>
        <v/>
      </c>
      <c r="AC110" s="19" t="str">
        <f t="shared" si="16"/>
        <v/>
      </c>
    </row>
    <row r="111" spans="7:29">
      <c r="G111" s="89" t="str">
        <f t="shared" ca="1" si="11"/>
        <v/>
      </c>
      <c r="M111" s="16"/>
      <c r="N111" s="16"/>
      <c r="Q111" s="16"/>
      <c r="R111" s="59" t="str">
        <f t="shared" si="12"/>
        <v/>
      </c>
      <c r="S111" s="19" t="str">
        <f t="shared" si="13"/>
        <v/>
      </c>
      <c r="V111" s="16"/>
      <c r="W111" s="16"/>
      <c r="Z111" s="16"/>
      <c r="AA111" s="59" t="str">
        <f t="shared" si="14"/>
        <v/>
      </c>
      <c r="AB111" s="64" t="str">
        <f t="shared" si="15"/>
        <v/>
      </c>
      <c r="AC111" s="19" t="str">
        <f t="shared" si="16"/>
        <v/>
      </c>
    </row>
    <row r="112" spans="7:29">
      <c r="G112" s="89" t="str">
        <f t="shared" ca="1" si="11"/>
        <v/>
      </c>
      <c r="M112" s="16"/>
      <c r="N112" s="16"/>
      <c r="Q112" s="16"/>
      <c r="R112" s="59" t="str">
        <f t="shared" si="12"/>
        <v/>
      </c>
      <c r="S112" s="19" t="str">
        <f t="shared" si="13"/>
        <v/>
      </c>
      <c r="V112" s="16"/>
      <c r="W112" s="16"/>
      <c r="Z112" s="16"/>
      <c r="AA112" s="59" t="str">
        <f t="shared" si="14"/>
        <v/>
      </c>
      <c r="AB112" s="64" t="str">
        <f t="shared" si="15"/>
        <v/>
      </c>
      <c r="AC112" s="19" t="str">
        <f t="shared" si="16"/>
        <v/>
      </c>
    </row>
    <row r="113" spans="7:29">
      <c r="G113" s="89" t="str">
        <f t="shared" ca="1" si="11"/>
        <v/>
      </c>
      <c r="M113" s="16"/>
      <c r="N113" s="16"/>
      <c r="Q113" s="16"/>
      <c r="R113" s="59" t="str">
        <f t="shared" si="12"/>
        <v/>
      </c>
      <c r="S113" s="19" t="str">
        <f t="shared" si="13"/>
        <v/>
      </c>
      <c r="V113" s="16"/>
      <c r="W113" s="16"/>
      <c r="Z113" s="16"/>
      <c r="AA113" s="59" t="str">
        <f t="shared" si="14"/>
        <v/>
      </c>
      <c r="AB113" s="64" t="str">
        <f t="shared" si="15"/>
        <v/>
      </c>
      <c r="AC113" s="19" t="str">
        <f t="shared" si="16"/>
        <v/>
      </c>
    </row>
    <row r="114" spans="7:29">
      <c r="G114" s="89" t="str">
        <f t="shared" ca="1" si="11"/>
        <v/>
      </c>
      <c r="M114" s="16"/>
      <c r="N114" s="16"/>
      <c r="Q114" s="16"/>
      <c r="R114" s="59" t="str">
        <f t="shared" si="12"/>
        <v/>
      </c>
      <c r="S114" s="19" t="str">
        <f t="shared" si="13"/>
        <v/>
      </c>
      <c r="V114" s="16"/>
      <c r="W114" s="16"/>
      <c r="Z114" s="16"/>
      <c r="AA114" s="59" t="str">
        <f t="shared" si="14"/>
        <v/>
      </c>
      <c r="AB114" s="64" t="str">
        <f t="shared" si="15"/>
        <v/>
      </c>
      <c r="AC114" s="19" t="str">
        <f t="shared" si="16"/>
        <v/>
      </c>
    </row>
    <row r="115" spans="7:29">
      <c r="G115" s="89" t="str">
        <f t="shared" ca="1" si="11"/>
        <v/>
      </c>
      <c r="M115" s="16"/>
      <c r="N115" s="16"/>
      <c r="Q115" s="16"/>
      <c r="R115" s="59" t="str">
        <f t="shared" si="12"/>
        <v/>
      </c>
      <c r="S115" s="19" t="str">
        <f t="shared" si="13"/>
        <v/>
      </c>
      <c r="V115" s="16"/>
      <c r="W115" s="16"/>
      <c r="Z115" s="16"/>
      <c r="AA115" s="59" t="str">
        <f t="shared" si="14"/>
        <v/>
      </c>
      <c r="AB115" s="64" t="str">
        <f t="shared" si="15"/>
        <v/>
      </c>
      <c r="AC115" s="19" t="str">
        <f t="shared" si="16"/>
        <v/>
      </c>
    </row>
    <row r="116" spans="7:29">
      <c r="G116" s="89" t="str">
        <f t="shared" ca="1" si="11"/>
        <v/>
      </c>
      <c r="M116" s="16"/>
      <c r="N116" s="16"/>
      <c r="Q116" s="16"/>
      <c r="R116" s="59" t="str">
        <f t="shared" si="12"/>
        <v/>
      </c>
      <c r="S116" s="19" t="str">
        <f t="shared" si="13"/>
        <v/>
      </c>
      <c r="V116" s="16"/>
      <c r="W116" s="16"/>
      <c r="Z116" s="16"/>
      <c r="AA116" s="59" t="str">
        <f t="shared" si="14"/>
        <v/>
      </c>
      <c r="AB116" s="64" t="str">
        <f t="shared" si="15"/>
        <v/>
      </c>
      <c r="AC116" s="19" t="str">
        <f t="shared" si="16"/>
        <v/>
      </c>
    </row>
    <row r="117" spans="7:29">
      <c r="G117" s="89" t="str">
        <f t="shared" ca="1" si="11"/>
        <v/>
      </c>
      <c r="M117" s="16"/>
      <c r="N117" s="16"/>
      <c r="Q117" s="16"/>
      <c r="R117" s="59" t="str">
        <f t="shared" si="12"/>
        <v/>
      </c>
      <c r="S117" s="19" t="str">
        <f t="shared" si="13"/>
        <v/>
      </c>
      <c r="V117" s="16"/>
      <c r="W117" s="16"/>
      <c r="Z117" s="16"/>
      <c r="AA117" s="59" t="str">
        <f t="shared" si="14"/>
        <v/>
      </c>
      <c r="AB117" s="64" t="str">
        <f t="shared" si="15"/>
        <v/>
      </c>
      <c r="AC117" s="19" t="str">
        <f t="shared" si="16"/>
        <v/>
      </c>
    </row>
    <row r="118" spans="7:29">
      <c r="G118" s="89" t="str">
        <f t="shared" ca="1" si="11"/>
        <v/>
      </c>
      <c r="M118" s="16"/>
      <c r="N118" s="16"/>
      <c r="Q118" s="16"/>
      <c r="R118" s="59" t="str">
        <f t="shared" si="12"/>
        <v/>
      </c>
      <c r="S118" s="19" t="str">
        <f t="shared" si="13"/>
        <v/>
      </c>
      <c r="V118" s="16"/>
      <c r="W118" s="16"/>
      <c r="Z118" s="16"/>
      <c r="AA118" s="59" t="str">
        <f t="shared" si="14"/>
        <v/>
      </c>
      <c r="AB118" s="64" t="str">
        <f t="shared" si="15"/>
        <v/>
      </c>
      <c r="AC118" s="19" t="str">
        <f t="shared" si="16"/>
        <v/>
      </c>
    </row>
    <row r="119" spans="7:29">
      <c r="G119" s="89" t="str">
        <f t="shared" ca="1" si="11"/>
        <v/>
      </c>
      <c r="M119" s="16"/>
      <c r="N119" s="16"/>
      <c r="Q119" s="16"/>
      <c r="R119" s="59" t="str">
        <f t="shared" si="12"/>
        <v/>
      </c>
      <c r="S119" s="19" t="str">
        <f t="shared" si="13"/>
        <v/>
      </c>
      <c r="V119" s="16"/>
      <c r="W119" s="16"/>
      <c r="Z119" s="16"/>
      <c r="AA119" s="59" t="str">
        <f t="shared" si="14"/>
        <v/>
      </c>
      <c r="AB119" s="64" t="str">
        <f t="shared" si="15"/>
        <v/>
      </c>
      <c r="AC119" s="19" t="str">
        <f t="shared" si="16"/>
        <v/>
      </c>
    </row>
    <row r="120" spans="7:29">
      <c r="G120" s="89" t="str">
        <f t="shared" ca="1" si="11"/>
        <v/>
      </c>
      <c r="M120" s="16"/>
      <c r="N120" s="16"/>
      <c r="Q120" s="16"/>
      <c r="R120" s="59" t="str">
        <f t="shared" si="12"/>
        <v/>
      </c>
      <c r="S120" s="19" t="str">
        <f t="shared" si="13"/>
        <v/>
      </c>
      <c r="V120" s="16"/>
      <c r="W120" s="16"/>
      <c r="Z120" s="16"/>
      <c r="AA120" s="59" t="str">
        <f t="shared" si="14"/>
        <v/>
      </c>
      <c r="AB120" s="64" t="str">
        <f t="shared" si="15"/>
        <v/>
      </c>
      <c r="AC120" s="19" t="str">
        <f t="shared" si="16"/>
        <v/>
      </c>
    </row>
    <row r="121" spans="7:29">
      <c r="G121" s="89" t="str">
        <f t="shared" ca="1" si="11"/>
        <v/>
      </c>
      <c r="M121" s="16"/>
      <c r="N121" s="16"/>
      <c r="Q121" s="16"/>
      <c r="R121" s="59" t="str">
        <f t="shared" si="12"/>
        <v/>
      </c>
      <c r="S121" s="19" t="str">
        <f t="shared" si="13"/>
        <v/>
      </c>
      <c r="V121" s="16"/>
      <c r="W121" s="16"/>
      <c r="Z121" s="16"/>
      <c r="AA121" s="59" t="str">
        <f t="shared" si="14"/>
        <v/>
      </c>
      <c r="AB121" s="64" t="str">
        <f t="shared" si="15"/>
        <v/>
      </c>
      <c r="AC121" s="19" t="str">
        <f t="shared" si="16"/>
        <v/>
      </c>
    </row>
    <row r="122" spans="7:29">
      <c r="G122" s="89" t="str">
        <f t="shared" ca="1" si="11"/>
        <v/>
      </c>
      <c r="M122" s="16"/>
      <c r="N122" s="16"/>
      <c r="Q122" s="16"/>
      <c r="R122" s="59" t="str">
        <f t="shared" si="12"/>
        <v/>
      </c>
      <c r="S122" s="19" t="str">
        <f t="shared" si="13"/>
        <v/>
      </c>
      <c r="V122" s="16"/>
      <c r="W122" s="16"/>
      <c r="Z122" s="16"/>
      <c r="AA122" s="59" t="str">
        <f t="shared" si="14"/>
        <v/>
      </c>
      <c r="AB122" s="64" t="str">
        <f t="shared" si="15"/>
        <v/>
      </c>
      <c r="AC122" s="19" t="str">
        <f t="shared" si="16"/>
        <v/>
      </c>
    </row>
    <row r="123" spans="7:29">
      <c r="G123" s="89" t="str">
        <f t="shared" ca="1" si="11"/>
        <v/>
      </c>
      <c r="M123" s="16"/>
      <c r="N123" s="16"/>
      <c r="Q123" s="16"/>
      <c r="R123" s="59" t="str">
        <f t="shared" si="12"/>
        <v/>
      </c>
      <c r="S123" s="19" t="str">
        <f t="shared" si="13"/>
        <v/>
      </c>
      <c r="V123" s="16"/>
      <c r="W123" s="16"/>
      <c r="Z123" s="16"/>
      <c r="AA123" s="59" t="str">
        <f t="shared" si="14"/>
        <v/>
      </c>
      <c r="AB123" s="64" t="str">
        <f t="shared" si="15"/>
        <v/>
      </c>
      <c r="AC123" s="19" t="str">
        <f t="shared" si="16"/>
        <v/>
      </c>
    </row>
    <row r="124" spans="7:29">
      <c r="G124" s="89" t="str">
        <f t="shared" ca="1" si="11"/>
        <v/>
      </c>
      <c r="M124" s="16"/>
      <c r="N124" s="16"/>
      <c r="Q124" s="16"/>
      <c r="R124" s="59" t="str">
        <f t="shared" si="12"/>
        <v/>
      </c>
      <c r="S124" s="19" t="str">
        <f t="shared" si="13"/>
        <v/>
      </c>
      <c r="V124" s="16"/>
      <c r="W124" s="16"/>
      <c r="Z124" s="16"/>
      <c r="AA124" s="59" t="str">
        <f t="shared" si="14"/>
        <v/>
      </c>
      <c r="AB124" s="64" t="str">
        <f t="shared" si="15"/>
        <v/>
      </c>
      <c r="AC124" s="19" t="str">
        <f t="shared" si="16"/>
        <v/>
      </c>
    </row>
    <row r="125" spans="7:29">
      <c r="G125" s="89" t="str">
        <f t="shared" ca="1" si="11"/>
        <v/>
      </c>
      <c r="M125" s="16"/>
      <c r="N125" s="16"/>
      <c r="Q125" s="16"/>
      <c r="R125" s="59" t="str">
        <f t="shared" si="12"/>
        <v/>
      </c>
      <c r="S125" s="19" t="str">
        <f t="shared" si="13"/>
        <v/>
      </c>
      <c r="V125" s="16"/>
      <c r="W125" s="16"/>
      <c r="Z125" s="16"/>
      <c r="AA125" s="59" t="str">
        <f t="shared" si="14"/>
        <v/>
      </c>
      <c r="AB125" s="64" t="str">
        <f t="shared" si="15"/>
        <v/>
      </c>
      <c r="AC125" s="19" t="str">
        <f t="shared" si="16"/>
        <v/>
      </c>
    </row>
    <row r="126" spans="7:29">
      <c r="G126" s="89" t="str">
        <f t="shared" ca="1" si="11"/>
        <v/>
      </c>
      <c r="M126" s="16"/>
      <c r="N126" s="16"/>
      <c r="Q126" s="16"/>
      <c r="R126" s="59" t="str">
        <f t="shared" si="12"/>
        <v/>
      </c>
      <c r="S126" s="19" t="str">
        <f t="shared" si="13"/>
        <v/>
      </c>
      <c r="V126" s="16"/>
      <c r="W126" s="16"/>
      <c r="Z126" s="16"/>
      <c r="AA126" s="59" t="str">
        <f t="shared" si="14"/>
        <v/>
      </c>
      <c r="AB126" s="64" t="str">
        <f t="shared" si="15"/>
        <v/>
      </c>
      <c r="AC126" s="19" t="str">
        <f t="shared" si="16"/>
        <v/>
      </c>
    </row>
    <row r="127" spans="7:29">
      <c r="G127" s="89" t="str">
        <f t="shared" ca="1" si="11"/>
        <v/>
      </c>
      <c r="M127" s="16"/>
      <c r="N127" s="16"/>
      <c r="Q127" s="16"/>
      <c r="R127" s="59" t="str">
        <f t="shared" si="12"/>
        <v/>
      </c>
      <c r="S127" s="19" t="str">
        <f t="shared" si="13"/>
        <v/>
      </c>
      <c r="V127" s="16"/>
      <c r="W127" s="16"/>
      <c r="Z127" s="16"/>
      <c r="AA127" s="59" t="str">
        <f t="shared" si="14"/>
        <v/>
      </c>
      <c r="AB127" s="64" t="str">
        <f t="shared" si="15"/>
        <v/>
      </c>
      <c r="AC127" s="19" t="str">
        <f t="shared" si="16"/>
        <v/>
      </c>
    </row>
    <row r="128" spans="7:29">
      <c r="G128" s="89" t="str">
        <f t="shared" ca="1" si="11"/>
        <v/>
      </c>
      <c r="M128" s="16"/>
      <c r="N128" s="16"/>
      <c r="Q128" s="16"/>
      <c r="R128" s="59" t="str">
        <f t="shared" si="12"/>
        <v/>
      </c>
      <c r="S128" s="19" t="str">
        <f t="shared" si="13"/>
        <v/>
      </c>
      <c r="V128" s="16"/>
      <c r="W128" s="16"/>
      <c r="Z128" s="16"/>
      <c r="AA128" s="59" t="str">
        <f t="shared" si="14"/>
        <v/>
      </c>
      <c r="AB128" s="64" t="str">
        <f t="shared" si="15"/>
        <v/>
      </c>
      <c r="AC128" s="19" t="str">
        <f t="shared" si="16"/>
        <v/>
      </c>
    </row>
    <row r="129" spans="7:29">
      <c r="G129" s="89" t="str">
        <f t="shared" ca="1" si="11"/>
        <v/>
      </c>
      <c r="M129" s="16"/>
      <c r="N129" s="16"/>
      <c r="Q129" s="16"/>
      <c r="R129" s="59" t="str">
        <f t="shared" si="12"/>
        <v/>
      </c>
      <c r="S129" s="19" t="str">
        <f t="shared" si="13"/>
        <v/>
      </c>
      <c r="V129" s="16"/>
      <c r="W129" s="16"/>
      <c r="Z129" s="16"/>
      <c r="AA129" s="59" t="str">
        <f t="shared" si="14"/>
        <v/>
      </c>
      <c r="AB129" s="64" t="str">
        <f t="shared" si="15"/>
        <v/>
      </c>
      <c r="AC129" s="19" t="str">
        <f t="shared" si="16"/>
        <v/>
      </c>
    </row>
    <row r="130" spans="7:29">
      <c r="G130" s="89" t="str">
        <f t="shared" ca="1" si="11"/>
        <v/>
      </c>
      <c r="M130" s="16"/>
      <c r="N130" s="16"/>
      <c r="Q130" s="16"/>
      <c r="R130" s="59" t="str">
        <f t="shared" si="12"/>
        <v/>
      </c>
      <c r="S130" s="19" t="str">
        <f t="shared" si="13"/>
        <v/>
      </c>
      <c r="V130" s="16"/>
      <c r="W130" s="16"/>
      <c r="Z130" s="16"/>
      <c r="AA130" s="59" t="str">
        <f t="shared" si="14"/>
        <v/>
      </c>
      <c r="AB130" s="64" t="str">
        <f t="shared" si="15"/>
        <v/>
      </c>
      <c r="AC130" s="19" t="str">
        <f t="shared" si="16"/>
        <v/>
      </c>
    </row>
    <row r="131" spans="7:29">
      <c r="G131" s="89" t="str">
        <f t="shared" ca="1" si="11"/>
        <v/>
      </c>
      <c r="M131" s="16"/>
      <c r="N131" s="16"/>
      <c r="Q131" s="16"/>
      <c r="R131" s="59" t="str">
        <f t="shared" si="12"/>
        <v/>
      </c>
      <c r="S131" s="19" t="str">
        <f t="shared" si="13"/>
        <v/>
      </c>
      <c r="V131" s="16"/>
      <c r="W131" s="16"/>
      <c r="Z131" s="16"/>
      <c r="AA131" s="59" t="str">
        <f t="shared" si="14"/>
        <v/>
      </c>
      <c r="AB131" s="64" t="str">
        <f t="shared" si="15"/>
        <v/>
      </c>
      <c r="AC131" s="19" t="str">
        <f t="shared" si="16"/>
        <v/>
      </c>
    </row>
    <row r="132" spans="7:29">
      <c r="G132" s="89" t="str">
        <f t="shared" ref="G132:G195" ca="1" si="17">IF(AND(ISBLANK(F132)=FALSE,F132&lt;=TODAY()),"NO",IF(AND(ISBLANK(F132)=FALSE,F132&gt;TODAY()),"YES",IF(AND(ISBLANK(A132)=FALSE,ISBLANK(F132)=TRUE),"YES","")))</f>
        <v/>
      </c>
      <c r="M132" s="16"/>
      <c r="N132" s="16"/>
      <c r="Q132" s="16"/>
      <c r="R132" s="59" t="str">
        <f t="shared" ref="R132:R195" si="18">IF(AND(K132="Accepted",N132=""),"Enter date 1st dose administered",IF(AND(K132="Previously vaccinated at another facility",N132=""),"Enter date 1st dose administered",IF(AND(K132="Refused",L132=""),"Enter reason for refusal",IF(N132&lt;&gt;"","YES",IF(K132="Refused","NO",IF(AND($J132&lt;&gt;"",K132=""),"Enter Vaccination Status",IF(K132="Unknown","Unknown","")))))))</f>
        <v/>
      </c>
      <c r="S132" s="19" t="str">
        <f t="shared" ref="S132:S195" si="19">IF(N132="","",IF(J132="Pfizer-BioNTech",N132+21,IF(J132="Moderna",N132+28,IF(J132="Janssen/Johnson &amp; Johnson","N/A",""))))</f>
        <v/>
      </c>
      <c r="V132" s="16"/>
      <c r="W132" s="16"/>
      <c r="Z132" s="16"/>
      <c r="AA132" s="59" t="str">
        <f t="shared" ref="AA132:AA195" si="20">IF($J132="Janssen/Johnson &amp; Johnson","N/A",IF(AND(T132="Accepted",W132=""),"Enter date 2nd dose administered",IF(AND(T132="Previously vaccinated at another facility",W132=""),"Enter date 2nd dose administered",IF(R132="NO","NO",IF(AND(T132="Refused",U132=""),"Enter reason for refusal",IF(W132&lt;&gt;"","YES",IF(T132="Refused","NO",IF(AND(R132="YES",T132=""),"NO",IF(T132="Unknown","Unknown","")))))))))</f>
        <v/>
      </c>
      <c r="AB132" s="64" t="str">
        <f t="shared" ref="AB132:AB195" si="21">IF(OR(Z132="YES",Q132="YES"),"YES",IF(AC132="","","NO"))</f>
        <v/>
      </c>
      <c r="AC132" s="19" t="str">
        <f t="shared" ref="AC132:AC195" si="22">IF(OR(AA132="YES",AA132="Enter date 2nd dose administered"),"YES",IF(AND(J132="Janssen/Johnson &amp; Johnson",R132="YES"),"YES",IF(OR(L132="Medical Contraindication",U132="Medical Contraindication"),"Medical Contraindication",IF(AND(R132="YES",T132=""),"NEEDS 2ND DOSE",IF(AND(R132="Enter date 1st dose administered",T132=""),"NEEDS 2ND DOSE",IF(AND(R132="YES",U132="Offered and Declined"),"Refused 2nd Dose",IF(OR(R132="NO",R132="Enter reason for refusal"),"NO",IF(OR(R132="Unknown",AA132="Unknown"),"Unknown",""))))))))</f>
        <v/>
      </c>
    </row>
    <row r="133" spans="7:29">
      <c r="G133" s="89" t="str">
        <f t="shared" ca="1" si="17"/>
        <v/>
      </c>
      <c r="M133" s="16"/>
      <c r="N133" s="16"/>
      <c r="Q133" s="16"/>
      <c r="R133" s="59" t="str">
        <f t="shared" si="18"/>
        <v/>
      </c>
      <c r="S133" s="19" t="str">
        <f t="shared" si="19"/>
        <v/>
      </c>
      <c r="V133" s="16"/>
      <c r="W133" s="16"/>
      <c r="Z133" s="16"/>
      <c r="AA133" s="59" t="str">
        <f t="shared" si="20"/>
        <v/>
      </c>
      <c r="AB133" s="64" t="str">
        <f t="shared" si="21"/>
        <v/>
      </c>
      <c r="AC133" s="19" t="str">
        <f t="shared" si="22"/>
        <v/>
      </c>
    </row>
    <row r="134" spans="7:29">
      <c r="G134" s="89" t="str">
        <f t="shared" ca="1" si="17"/>
        <v/>
      </c>
      <c r="M134" s="16"/>
      <c r="N134" s="16"/>
      <c r="Q134" s="16"/>
      <c r="R134" s="59" t="str">
        <f t="shared" si="18"/>
        <v/>
      </c>
      <c r="S134" s="19" t="str">
        <f t="shared" si="19"/>
        <v/>
      </c>
      <c r="V134" s="16"/>
      <c r="W134" s="16"/>
      <c r="Z134" s="16"/>
      <c r="AA134" s="59" t="str">
        <f t="shared" si="20"/>
        <v/>
      </c>
      <c r="AB134" s="64" t="str">
        <f t="shared" si="21"/>
        <v/>
      </c>
      <c r="AC134" s="19" t="str">
        <f t="shared" si="22"/>
        <v/>
      </c>
    </row>
    <row r="135" spans="7:29">
      <c r="G135" s="89" t="str">
        <f t="shared" ca="1" si="17"/>
        <v/>
      </c>
      <c r="M135" s="16"/>
      <c r="N135" s="16"/>
      <c r="Q135" s="16"/>
      <c r="R135" s="59" t="str">
        <f t="shared" si="18"/>
        <v/>
      </c>
      <c r="S135" s="19" t="str">
        <f t="shared" si="19"/>
        <v/>
      </c>
      <c r="V135" s="16"/>
      <c r="W135" s="16"/>
      <c r="Z135" s="16"/>
      <c r="AA135" s="59" t="str">
        <f t="shared" si="20"/>
        <v/>
      </c>
      <c r="AB135" s="64" t="str">
        <f t="shared" si="21"/>
        <v/>
      </c>
      <c r="AC135" s="19" t="str">
        <f t="shared" si="22"/>
        <v/>
      </c>
    </row>
    <row r="136" spans="7:29">
      <c r="G136" s="89" t="str">
        <f t="shared" ca="1" si="17"/>
        <v/>
      </c>
      <c r="M136" s="16"/>
      <c r="N136" s="16"/>
      <c r="Q136" s="16"/>
      <c r="R136" s="59" t="str">
        <f t="shared" si="18"/>
        <v/>
      </c>
      <c r="S136" s="19" t="str">
        <f t="shared" si="19"/>
        <v/>
      </c>
      <c r="V136" s="16"/>
      <c r="W136" s="16"/>
      <c r="Z136" s="16"/>
      <c r="AA136" s="59" t="str">
        <f t="shared" si="20"/>
        <v/>
      </c>
      <c r="AB136" s="64" t="str">
        <f t="shared" si="21"/>
        <v/>
      </c>
      <c r="AC136" s="19" t="str">
        <f t="shared" si="22"/>
        <v/>
      </c>
    </row>
    <row r="137" spans="7:29">
      <c r="G137" s="89" t="str">
        <f t="shared" ca="1" si="17"/>
        <v/>
      </c>
      <c r="M137" s="16"/>
      <c r="N137" s="16"/>
      <c r="Q137" s="16"/>
      <c r="R137" s="59" t="str">
        <f t="shared" si="18"/>
        <v/>
      </c>
      <c r="S137" s="19" t="str">
        <f t="shared" si="19"/>
        <v/>
      </c>
      <c r="V137" s="16"/>
      <c r="W137" s="16"/>
      <c r="Z137" s="16"/>
      <c r="AA137" s="59" t="str">
        <f t="shared" si="20"/>
        <v/>
      </c>
      <c r="AB137" s="64" t="str">
        <f t="shared" si="21"/>
        <v/>
      </c>
      <c r="AC137" s="19" t="str">
        <f t="shared" si="22"/>
        <v/>
      </c>
    </row>
    <row r="138" spans="7:29">
      <c r="G138" s="89" t="str">
        <f t="shared" ca="1" si="17"/>
        <v/>
      </c>
      <c r="M138" s="16"/>
      <c r="N138" s="16"/>
      <c r="Q138" s="16"/>
      <c r="R138" s="59" t="str">
        <f t="shared" si="18"/>
        <v/>
      </c>
      <c r="S138" s="19" t="str">
        <f t="shared" si="19"/>
        <v/>
      </c>
      <c r="V138" s="16"/>
      <c r="W138" s="16"/>
      <c r="Z138" s="16"/>
      <c r="AA138" s="59" t="str">
        <f t="shared" si="20"/>
        <v/>
      </c>
      <c r="AB138" s="64" t="str">
        <f t="shared" si="21"/>
        <v/>
      </c>
      <c r="AC138" s="19" t="str">
        <f t="shared" si="22"/>
        <v/>
      </c>
    </row>
    <row r="139" spans="7:29">
      <c r="G139" s="89" t="str">
        <f t="shared" ca="1" si="17"/>
        <v/>
      </c>
      <c r="M139" s="16"/>
      <c r="N139" s="16"/>
      <c r="Q139" s="16"/>
      <c r="R139" s="59" t="str">
        <f t="shared" si="18"/>
        <v/>
      </c>
      <c r="S139" s="19" t="str">
        <f t="shared" si="19"/>
        <v/>
      </c>
      <c r="V139" s="16"/>
      <c r="W139" s="16"/>
      <c r="Z139" s="16"/>
      <c r="AA139" s="59" t="str">
        <f t="shared" si="20"/>
        <v/>
      </c>
      <c r="AB139" s="64" t="str">
        <f t="shared" si="21"/>
        <v/>
      </c>
      <c r="AC139" s="19" t="str">
        <f t="shared" si="22"/>
        <v/>
      </c>
    </row>
    <row r="140" spans="7:29">
      <c r="G140" s="89" t="str">
        <f t="shared" ca="1" si="17"/>
        <v/>
      </c>
      <c r="M140" s="16"/>
      <c r="N140" s="16"/>
      <c r="Q140" s="16"/>
      <c r="R140" s="59" t="str">
        <f t="shared" si="18"/>
        <v/>
      </c>
      <c r="S140" s="19" t="str">
        <f t="shared" si="19"/>
        <v/>
      </c>
      <c r="V140" s="16"/>
      <c r="W140" s="16"/>
      <c r="Z140" s="16"/>
      <c r="AA140" s="59" t="str">
        <f t="shared" si="20"/>
        <v/>
      </c>
      <c r="AB140" s="64" t="str">
        <f t="shared" si="21"/>
        <v/>
      </c>
      <c r="AC140" s="19" t="str">
        <f t="shared" si="22"/>
        <v/>
      </c>
    </row>
    <row r="141" spans="7:29">
      <c r="G141" s="89" t="str">
        <f t="shared" ca="1" si="17"/>
        <v/>
      </c>
      <c r="M141" s="16"/>
      <c r="N141" s="16"/>
      <c r="Q141" s="16"/>
      <c r="R141" s="59" t="str">
        <f t="shared" si="18"/>
        <v/>
      </c>
      <c r="S141" s="19" t="str">
        <f t="shared" si="19"/>
        <v/>
      </c>
      <c r="V141" s="16"/>
      <c r="W141" s="16"/>
      <c r="Z141" s="16"/>
      <c r="AA141" s="59" t="str">
        <f t="shared" si="20"/>
        <v/>
      </c>
      <c r="AB141" s="64" t="str">
        <f t="shared" si="21"/>
        <v/>
      </c>
      <c r="AC141" s="19" t="str">
        <f t="shared" si="22"/>
        <v/>
      </c>
    </row>
    <row r="142" spans="7:29">
      <c r="G142" s="89" t="str">
        <f t="shared" ca="1" si="17"/>
        <v/>
      </c>
      <c r="M142" s="16"/>
      <c r="N142" s="16"/>
      <c r="Q142" s="16"/>
      <c r="R142" s="59" t="str">
        <f t="shared" si="18"/>
        <v/>
      </c>
      <c r="S142" s="19" t="str">
        <f t="shared" si="19"/>
        <v/>
      </c>
      <c r="V142" s="16"/>
      <c r="W142" s="16"/>
      <c r="Z142" s="16"/>
      <c r="AA142" s="59" t="str">
        <f t="shared" si="20"/>
        <v/>
      </c>
      <c r="AB142" s="64" t="str">
        <f t="shared" si="21"/>
        <v/>
      </c>
      <c r="AC142" s="19" t="str">
        <f t="shared" si="22"/>
        <v/>
      </c>
    </row>
    <row r="143" spans="7:29">
      <c r="G143" s="89" t="str">
        <f t="shared" ca="1" si="17"/>
        <v/>
      </c>
      <c r="M143" s="16"/>
      <c r="N143" s="16"/>
      <c r="Q143" s="16"/>
      <c r="R143" s="59" t="str">
        <f t="shared" si="18"/>
        <v/>
      </c>
      <c r="S143" s="19" t="str">
        <f t="shared" si="19"/>
        <v/>
      </c>
      <c r="V143" s="16"/>
      <c r="W143" s="16"/>
      <c r="Z143" s="16"/>
      <c r="AA143" s="59" t="str">
        <f t="shared" si="20"/>
        <v/>
      </c>
      <c r="AB143" s="64" t="str">
        <f t="shared" si="21"/>
        <v/>
      </c>
      <c r="AC143" s="19" t="str">
        <f t="shared" si="22"/>
        <v/>
      </c>
    </row>
    <row r="144" spans="7:29">
      <c r="G144" s="89" t="str">
        <f t="shared" ca="1" si="17"/>
        <v/>
      </c>
      <c r="M144" s="16"/>
      <c r="N144" s="16"/>
      <c r="Q144" s="16"/>
      <c r="R144" s="59" t="str">
        <f t="shared" si="18"/>
        <v/>
      </c>
      <c r="S144" s="19" t="str">
        <f t="shared" si="19"/>
        <v/>
      </c>
      <c r="V144" s="16"/>
      <c r="W144" s="16"/>
      <c r="Z144" s="16"/>
      <c r="AA144" s="59" t="str">
        <f t="shared" si="20"/>
        <v/>
      </c>
      <c r="AB144" s="64" t="str">
        <f t="shared" si="21"/>
        <v/>
      </c>
      <c r="AC144" s="19" t="str">
        <f t="shared" si="22"/>
        <v/>
      </c>
    </row>
    <row r="145" spans="7:29">
      <c r="G145" s="89" t="str">
        <f t="shared" ca="1" si="17"/>
        <v/>
      </c>
      <c r="M145" s="16"/>
      <c r="N145" s="16"/>
      <c r="Q145" s="16"/>
      <c r="R145" s="59" t="str">
        <f t="shared" si="18"/>
        <v/>
      </c>
      <c r="S145" s="19" t="str">
        <f t="shared" si="19"/>
        <v/>
      </c>
      <c r="V145" s="16"/>
      <c r="W145" s="16"/>
      <c r="Z145" s="16"/>
      <c r="AA145" s="59" t="str">
        <f t="shared" si="20"/>
        <v/>
      </c>
      <c r="AB145" s="64" t="str">
        <f t="shared" si="21"/>
        <v/>
      </c>
      <c r="AC145" s="19" t="str">
        <f t="shared" si="22"/>
        <v/>
      </c>
    </row>
    <row r="146" spans="7:29">
      <c r="G146" s="89" t="str">
        <f t="shared" ca="1" si="17"/>
        <v/>
      </c>
      <c r="M146" s="16"/>
      <c r="N146" s="16"/>
      <c r="Q146" s="16"/>
      <c r="R146" s="59" t="str">
        <f t="shared" si="18"/>
        <v/>
      </c>
      <c r="S146" s="19" t="str">
        <f t="shared" si="19"/>
        <v/>
      </c>
      <c r="V146" s="16"/>
      <c r="W146" s="16"/>
      <c r="Z146" s="16"/>
      <c r="AA146" s="59" t="str">
        <f t="shared" si="20"/>
        <v/>
      </c>
      <c r="AB146" s="64" t="str">
        <f t="shared" si="21"/>
        <v/>
      </c>
      <c r="AC146" s="19" t="str">
        <f t="shared" si="22"/>
        <v/>
      </c>
    </row>
    <row r="147" spans="7:29">
      <c r="G147" s="89" t="str">
        <f t="shared" ca="1" si="17"/>
        <v/>
      </c>
      <c r="M147" s="16"/>
      <c r="N147" s="16"/>
      <c r="Q147" s="16"/>
      <c r="R147" s="59" t="str">
        <f t="shared" si="18"/>
        <v/>
      </c>
      <c r="S147" s="19" t="str">
        <f t="shared" si="19"/>
        <v/>
      </c>
      <c r="V147" s="16"/>
      <c r="W147" s="16"/>
      <c r="Z147" s="16"/>
      <c r="AA147" s="59" t="str">
        <f t="shared" si="20"/>
        <v/>
      </c>
      <c r="AB147" s="64" t="str">
        <f t="shared" si="21"/>
        <v/>
      </c>
      <c r="AC147" s="19" t="str">
        <f t="shared" si="22"/>
        <v/>
      </c>
    </row>
    <row r="148" spans="7:29">
      <c r="G148" s="89" t="str">
        <f t="shared" ca="1" si="17"/>
        <v/>
      </c>
      <c r="M148" s="16"/>
      <c r="N148" s="16"/>
      <c r="Q148" s="16"/>
      <c r="R148" s="59" t="str">
        <f t="shared" si="18"/>
        <v/>
      </c>
      <c r="S148" s="19" t="str">
        <f t="shared" si="19"/>
        <v/>
      </c>
      <c r="V148" s="16"/>
      <c r="W148" s="16"/>
      <c r="Z148" s="16"/>
      <c r="AA148" s="59" t="str">
        <f t="shared" si="20"/>
        <v/>
      </c>
      <c r="AB148" s="64" t="str">
        <f t="shared" si="21"/>
        <v/>
      </c>
      <c r="AC148" s="19" t="str">
        <f t="shared" si="22"/>
        <v/>
      </c>
    </row>
    <row r="149" spans="7:29">
      <c r="G149" s="89" t="str">
        <f t="shared" ca="1" si="17"/>
        <v/>
      </c>
      <c r="M149" s="16"/>
      <c r="N149" s="16"/>
      <c r="Q149" s="16"/>
      <c r="R149" s="59" t="str">
        <f t="shared" si="18"/>
        <v/>
      </c>
      <c r="S149" s="19" t="str">
        <f t="shared" si="19"/>
        <v/>
      </c>
      <c r="V149" s="16"/>
      <c r="W149" s="16"/>
      <c r="Z149" s="16"/>
      <c r="AA149" s="59" t="str">
        <f t="shared" si="20"/>
        <v/>
      </c>
      <c r="AB149" s="64" t="str">
        <f t="shared" si="21"/>
        <v/>
      </c>
      <c r="AC149" s="19" t="str">
        <f t="shared" si="22"/>
        <v/>
      </c>
    </row>
    <row r="150" spans="7:29">
      <c r="G150" s="89" t="str">
        <f t="shared" ca="1" si="17"/>
        <v/>
      </c>
      <c r="M150" s="16"/>
      <c r="N150" s="16"/>
      <c r="Q150" s="16"/>
      <c r="R150" s="59" t="str">
        <f t="shared" si="18"/>
        <v/>
      </c>
      <c r="S150" s="19" t="str">
        <f t="shared" si="19"/>
        <v/>
      </c>
      <c r="V150" s="16"/>
      <c r="W150" s="16"/>
      <c r="Z150" s="16"/>
      <c r="AA150" s="59" t="str">
        <f t="shared" si="20"/>
        <v/>
      </c>
      <c r="AB150" s="64" t="str">
        <f t="shared" si="21"/>
        <v/>
      </c>
      <c r="AC150" s="19" t="str">
        <f t="shared" si="22"/>
        <v/>
      </c>
    </row>
    <row r="151" spans="7:29">
      <c r="G151" s="89" t="str">
        <f t="shared" ca="1" si="17"/>
        <v/>
      </c>
      <c r="M151" s="16"/>
      <c r="N151" s="16"/>
      <c r="Q151" s="16"/>
      <c r="R151" s="59" t="str">
        <f t="shared" si="18"/>
        <v/>
      </c>
      <c r="S151" s="19" t="str">
        <f t="shared" si="19"/>
        <v/>
      </c>
      <c r="V151" s="16"/>
      <c r="W151" s="16"/>
      <c r="Z151" s="16"/>
      <c r="AA151" s="59" t="str">
        <f t="shared" si="20"/>
        <v/>
      </c>
      <c r="AB151" s="64" t="str">
        <f t="shared" si="21"/>
        <v/>
      </c>
      <c r="AC151" s="19" t="str">
        <f t="shared" si="22"/>
        <v/>
      </c>
    </row>
    <row r="152" spans="7:29">
      <c r="G152" s="89" t="str">
        <f t="shared" ca="1" si="17"/>
        <v/>
      </c>
      <c r="M152" s="16"/>
      <c r="N152" s="16"/>
      <c r="Q152" s="16"/>
      <c r="R152" s="59" t="str">
        <f t="shared" si="18"/>
        <v/>
      </c>
      <c r="S152" s="19" t="str">
        <f t="shared" si="19"/>
        <v/>
      </c>
      <c r="V152" s="16"/>
      <c r="W152" s="16"/>
      <c r="Z152" s="16"/>
      <c r="AA152" s="59" t="str">
        <f t="shared" si="20"/>
        <v/>
      </c>
      <c r="AB152" s="64" t="str">
        <f t="shared" si="21"/>
        <v/>
      </c>
      <c r="AC152" s="19" t="str">
        <f t="shared" si="22"/>
        <v/>
      </c>
    </row>
    <row r="153" spans="7:29">
      <c r="G153" s="89" t="str">
        <f t="shared" ca="1" si="17"/>
        <v/>
      </c>
      <c r="M153" s="16"/>
      <c r="N153" s="16"/>
      <c r="Q153" s="16"/>
      <c r="R153" s="59" t="str">
        <f t="shared" si="18"/>
        <v/>
      </c>
      <c r="S153" s="19" t="str">
        <f t="shared" si="19"/>
        <v/>
      </c>
      <c r="V153" s="16"/>
      <c r="W153" s="16"/>
      <c r="Z153" s="16"/>
      <c r="AA153" s="59" t="str">
        <f t="shared" si="20"/>
        <v/>
      </c>
      <c r="AB153" s="64" t="str">
        <f t="shared" si="21"/>
        <v/>
      </c>
      <c r="AC153" s="19" t="str">
        <f t="shared" si="22"/>
        <v/>
      </c>
    </row>
    <row r="154" spans="7:29">
      <c r="G154" s="89" t="str">
        <f t="shared" ca="1" si="17"/>
        <v/>
      </c>
      <c r="M154" s="16"/>
      <c r="N154" s="16"/>
      <c r="Q154" s="16"/>
      <c r="R154" s="59" t="str">
        <f t="shared" si="18"/>
        <v/>
      </c>
      <c r="S154" s="19" t="str">
        <f t="shared" si="19"/>
        <v/>
      </c>
      <c r="V154" s="16"/>
      <c r="W154" s="16"/>
      <c r="Z154" s="16"/>
      <c r="AA154" s="59" t="str">
        <f t="shared" si="20"/>
        <v/>
      </c>
      <c r="AB154" s="64" t="str">
        <f t="shared" si="21"/>
        <v/>
      </c>
      <c r="AC154" s="19" t="str">
        <f t="shared" si="22"/>
        <v/>
      </c>
    </row>
    <row r="155" spans="7:29">
      <c r="G155" s="89" t="str">
        <f t="shared" ca="1" si="17"/>
        <v/>
      </c>
      <c r="M155" s="16"/>
      <c r="N155" s="16"/>
      <c r="Q155" s="16"/>
      <c r="R155" s="59" t="str">
        <f t="shared" si="18"/>
        <v/>
      </c>
      <c r="S155" s="19" t="str">
        <f t="shared" si="19"/>
        <v/>
      </c>
      <c r="V155" s="16"/>
      <c r="W155" s="16"/>
      <c r="Z155" s="16"/>
      <c r="AA155" s="59" t="str">
        <f t="shared" si="20"/>
        <v/>
      </c>
      <c r="AB155" s="64" t="str">
        <f t="shared" si="21"/>
        <v/>
      </c>
      <c r="AC155" s="19" t="str">
        <f t="shared" si="22"/>
        <v/>
      </c>
    </row>
    <row r="156" spans="7:29">
      <c r="G156" s="89" t="str">
        <f t="shared" ca="1" si="17"/>
        <v/>
      </c>
      <c r="M156" s="16"/>
      <c r="N156" s="16"/>
      <c r="Q156" s="16"/>
      <c r="R156" s="59" t="str">
        <f t="shared" si="18"/>
        <v/>
      </c>
      <c r="S156" s="19" t="str">
        <f t="shared" si="19"/>
        <v/>
      </c>
      <c r="V156" s="16"/>
      <c r="W156" s="16"/>
      <c r="Z156" s="16"/>
      <c r="AA156" s="59" t="str">
        <f t="shared" si="20"/>
        <v/>
      </c>
      <c r="AB156" s="64" t="str">
        <f t="shared" si="21"/>
        <v/>
      </c>
      <c r="AC156" s="19" t="str">
        <f t="shared" si="22"/>
        <v/>
      </c>
    </row>
    <row r="157" spans="7:29">
      <c r="G157" s="89" t="str">
        <f t="shared" ca="1" si="17"/>
        <v/>
      </c>
      <c r="M157" s="16"/>
      <c r="N157" s="16"/>
      <c r="Q157" s="16"/>
      <c r="R157" s="59" t="str">
        <f t="shared" si="18"/>
        <v/>
      </c>
      <c r="S157" s="19" t="str">
        <f t="shared" si="19"/>
        <v/>
      </c>
      <c r="V157" s="16"/>
      <c r="W157" s="16"/>
      <c r="Z157" s="16"/>
      <c r="AA157" s="59" t="str">
        <f t="shared" si="20"/>
        <v/>
      </c>
      <c r="AB157" s="64" t="str">
        <f t="shared" si="21"/>
        <v/>
      </c>
      <c r="AC157" s="19" t="str">
        <f t="shared" si="22"/>
        <v/>
      </c>
    </row>
    <row r="158" spans="7:29">
      <c r="G158" s="89" t="str">
        <f t="shared" ca="1" si="17"/>
        <v/>
      </c>
      <c r="M158" s="16"/>
      <c r="N158" s="16"/>
      <c r="Q158" s="16"/>
      <c r="R158" s="59" t="str">
        <f t="shared" si="18"/>
        <v/>
      </c>
      <c r="S158" s="19" t="str">
        <f t="shared" si="19"/>
        <v/>
      </c>
      <c r="V158" s="16"/>
      <c r="W158" s="16"/>
      <c r="Z158" s="16"/>
      <c r="AA158" s="59" t="str">
        <f t="shared" si="20"/>
        <v/>
      </c>
      <c r="AB158" s="64" t="str">
        <f t="shared" si="21"/>
        <v/>
      </c>
      <c r="AC158" s="19" t="str">
        <f t="shared" si="22"/>
        <v/>
      </c>
    </row>
    <row r="159" spans="7:29">
      <c r="G159" s="89" t="str">
        <f t="shared" ca="1" si="17"/>
        <v/>
      </c>
      <c r="M159" s="16"/>
      <c r="N159" s="16"/>
      <c r="Q159" s="16"/>
      <c r="R159" s="59" t="str">
        <f t="shared" si="18"/>
        <v/>
      </c>
      <c r="S159" s="19" t="str">
        <f t="shared" si="19"/>
        <v/>
      </c>
      <c r="V159" s="16"/>
      <c r="W159" s="16"/>
      <c r="Z159" s="16"/>
      <c r="AA159" s="59" t="str">
        <f t="shared" si="20"/>
        <v/>
      </c>
      <c r="AB159" s="64" t="str">
        <f t="shared" si="21"/>
        <v/>
      </c>
      <c r="AC159" s="19" t="str">
        <f t="shared" si="22"/>
        <v/>
      </c>
    </row>
    <row r="160" spans="7:29">
      <c r="G160" s="89" t="str">
        <f t="shared" ca="1" si="17"/>
        <v/>
      </c>
      <c r="M160" s="16"/>
      <c r="N160" s="16"/>
      <c r="Q160" s="16"/>
      <c r="R160" s="59" t="str">
        <f t="shared" si="18"/>
        <v/>
      </c>
      <c r="S160" s="19" t="str">
        <f t="shared" si="19"/>
        <v/>
      </c>
      <c r="V160" s="16"/>
      <c r="W160" s="16"/>
      <c r="Z160" s="16"/>
      <c r="AA160" s="59" t="str">
        <f t="shared" si="20"/>
        <v/>
      </c>
      <c r="AB160" s="64" t="str">
        <f t="shared" si="21"/>
        <v/>
      </c>
      <c r="AC160" s="19" t="str">
        <f t="shared" si="22"/>
        <v/>
      </c>
    </row>
    <row r="161" spans="7:29">
      <c r="G161" s="89" t="str">
        <f t="shared" ca="1" si="17"/>
        <v/>
      </c>
      <c r="M161" s="16"/>
      <c r="N161" s="16"/>
      <c r="Q161" s="16"/>
      <c r="R161" s="59" t="str">
        <f t="shared" si="18"/>
        <v/>
      </c>
      <c r="S161" s="19" t="str">
        <f t="shared" si="19"/>
        <v/>
      </c>
      <c r="V161" s="16"/>
      <c r="W161" s="16"/>
      <c r="Z161" s="16"/>
      <c r="AA161" s="59" t="str">
        <f t="shared" si="20"/>
        <v/>
      </c>
      <c r="AB161" s="64" t="str">
        <f t="shared" si="21"/>
        <v/>
      </c>
      <c r="AC161" s="19" t="str">
        <f t="shared" si="22"/>
        <v/>
      </c>
    </row>
    <row r="162" spans="7:29">
      <c r="G162" s="89" t="str">
        <f t="shared" ca="1" si="17"/>
        <v/>
      </c>
      <c r="M162" s="16"/>
      <c r="N162" s="16"/>
      <c r="Q162" s="16"/>
      <c r="R162" s="59" t="str">
        <f t="shared" si="18"/>
        <v/>
      </c>
      <c r="S162" s="19" t="str">
        <f t="shared" si="19"/>
        <v/>
      </c>
      <c r="V162" s="16"/>
      <c r="W162" s="16"/>
      <c r="Z162" s="16"/>
      <c r="AA162" s="59" t="str">
        <f t="shared" si="20"/>
        <v/>
      </c>
      <c r="AB162" s="64" t="str">
        <f t="shared" si="21"/>
        <v/>
      </c>
      <c r="AC162" s="19" t="str">
        <f t="shared" si="22"/>
        <v/>
      </c>
    </row>
    <row r="163" spans="7:29">
      <c r="G163" s="89" t="str">
        <f t="shared" ca="1" si="17"/>
        <v/>
      </c>
      <c r="M163" s="16"/>
      <c r="N163" s="16"/>
      <c r="Q163" s="16"/>
      <c r="R163" s="59" t="str">
        <f t="shared" si="18"/>
        <v/>
      </c>
      <c r="S163" s="19" t="str">
        <f t="shared" si="19"/>
        <v/>
      </c>
      <c r="V163" s="16"/>
      <c r="W163" s="16"/>
      <c r="Z163" s="16"/>
      <c r="AA163" s="59" t="str">
        <f t="shared" si="20"/>
        <v/>
      </c>
      <c r="AB163" s="64" t="str">
        <f t="shared" si="21"/>
        <v/>
      </c>
      <c r="AC163" s="19" t="str">
        <f t="shared" si="22"/>
        <v/>
      </c>
    </row>
    <row r="164" spans="7:29">
      <c r="G164" s="89" t="str">
        <f t="shared" ca="1" si="17"/>
        <v/>
      </c>
      <c r="M164" s="16"/>
      <c r="N164" s="16"/>
      <c r="Q164" s="16"/>
      <c r="R164" s="59" t="str">
        <f t="shared" si="18"/>
        <v/>
      </c>
      <c r="S164" s="19" t="str">
        <f t="shared" si="19"/>
        <v/>
      </c>
      <c r="V164" s="16"/>
      <c r="W164" s="16"/>
      <c r="Z164" s="16"/>
      <c r="AA164" s="59" t="str">
        <f t="shared" si="20"/>
        <v/>
      </c>
      <c r="AB164" s="64" t="str">
        <f t="shared" si="21"/>
        <v/>
      </c>
      <c r="AC164" s="19" t="str">
        <f t="shared" si="22"/>
        <v/>
      </c>
    </row>
    <row r="165" spans="7:29">
      <c r="G165" s="89" t="str">
        <f t="shared" ca="1" si="17"/>
        <v/>
      </c>
      <c r="M165" s="16"/>
      <c r="N165" s="16"/>
      <c r="Q165" s="16"/>
      <c r="R165" s="59" t="str">
        <f t="shared" si="18"/>
        <v/>
      </c>
      <c r="S165" s="19" t="str">
        <f t="shared" si="19"/>
        <v/>
      </c>
      <c r="V165" s="16"/>
      <c r="W165" s="16"/>
      <c r="Z165" s="16"/>
      <c r="AA165" s="59" t="str">
        <f t="shared" si="20"/>
        <v/>
      </c>
      <c r="AB165" s="64" t="str">
        <f t="shared" si="21"/>
        <v/>
      </c>
      <c r="AC165" s="19" t="str">
        <f t="shared" si="22"/>
        <v/>
      </c>
    </row>
    <row r="166" spans="7:29">
      <c r="G166" s="89" t="str">
        <f t="shared" ca="1" si="17"/>
        <v/>
      </c>
      <c r="M166" s="16"/>
      <c r="N166" s="16"/>
      <c r="Q166" s="16"/>
      <c r="R166" s="59" t="str">
        <f t="shared" si="18"/>
        <v/>
      </c>
      <c r="S166" s="19" t="str">
        <f t="shared" si="19"/>
        <v/>
      </c>
      <c r="V166" s="16"/>
      <c r="W166" s="16"/>
      <c r="Z166" s="16"/>
      <c r="AA166" s="59" t="str">
        <f t="shared" si="20"/>
        <v/>
      </c>
      <c r="AB166" s="64" t="str">
        <f t="shared" si="21"/>
        <v/>
      </c>
      <c r="AC166" s="19" t="str">
        <f t="shared" si="22"/>
        <v/>
      </c>
    </row>
    <row r="167" spans="7:29">
      <c r="G167" s="89" t="str">
        <f t="shared" ca="1" si="17"/>
        <v/>
      </c>
      <c r="M167" s="16"/>
      <c r="N167" s="16"/>
      <c r="Q167" s="16"/>
      <c r="R167" s="59" t="str">
        <f t="shared" si="18"/>
        <v/>
      </c>
      <c r="S167" s="19" t="str">
        <f t="shared" si="19"/>
        <v/>
      </c>
      <c r="V167" s="16"/>
      <c r="W167" s="16"/>
      <c r="Z167" s="16"/>
      <c r="AA167" s="59" t="str">
        <f t="shared" si="20"/>
        <v/>
      </c>
      <c r="AB167" s="64" t="str">
        <f t="shared" si="21"/>
        <v/>
      </c>
      <c r="AC167" s="19" t="str">
        <f t="shared" si="22"/>
        <v/>
      </c>
    </row>
    <row r="168" spans="7:29">
      <c r="G168" s="89" t="str">
        <f t="shared" ca="1" si="17"/>
        <v/>
      </c>
      <c r="M168" s="16"/>
      <c r="N168" s="16"/>
      <c r="Q168" s="16"/>
      <c r="R168" s="59" t="str">
        <f t="shared" si="18"/>
        <v/>
      </c>
      <c r="S168" s="19" t="str">
        <f t="shared" si="19"/>
        <v/>
      </c>
      <c r="V168" s="16"/>
      <c r="W168" s="16"/>
      <c r="Z168" s="16"/>
      <c r="AA168" s="59" t="str">
        <f t="shared" si="20"/>
        <v/>
      </c>
      <c r="AB168" s="64" t="str">
        <f t="shared" si="21"/>
        <v/>
      </c>
      <c r="AC168" s="19" t="str">
        <f t="shared" si="22"/>
        <v/>
      </c>
    </row>
    <row r="169" spans="7:29">
      <c r="G169" s="89" t="str">
        <f t="shared" ca="1" si="17"/>
        <v/>
      </c>
      <c r="M169" s="16"/>
      <c r="N169" s="16"/>
      <c r="Q169" s="16"/>
      <c r="R169" s="59" t="str">
        <f t="shared" si="18"/>
        <v/>
      </c>
      <c r="S169" s="19" t="str">
        <f t="shared" si="19"/>
        <v/>
      </c>
      <c r="V169" s="16"/>
      <c r="W169" s="16"/>
      <c r="Z169" s="16"/>
      <c r="AA169" s="59" t="str">
        <f t="shared" si="20"/>
        <v/>
      </c>
      <c r="AB169" s="64" t="str">
        <f t="shared" si="21"/>
        <v/>
      </c>
      <c r="AC169" s="19" t="str">
        <f t="shared" si="22"/>
        <v/>
      </c>
    </row>
    <row r="170" spans="7:29">
      <c r="G170" s="89" t="str">
        <f t="shared" ca="1" si="17"/>
        <v/>
      </c>
      <c r="M170" s="16"/>
      <c r="N170" s="16"/>
      <c r="Q170" s="16"/>
      <c r="R170" s="59" t="str">
        <f t="shared" si="18"/>
        <v/>
      </c>
      <c r="S170" s="19" t="str">
        <f t="shared" si="19"/>
        <v/>
      </c>
      <c r="V170" s="16"/>
      <c r="W170" s="16"/>
      <c r="Z170" s="16"/>
      <c r="AA170" s="59" t="str">
        <f t="shared" si="20"/>
        <v/>
      </c>
      <c r="AB170" s="64" t="str">
        <f t="shared" si="21"/>
        <v/>
      </c>
      <c r="AC170" s="19" t="str">
        <f t="shared" si="22"/>
        <v/>
      </c>
    </row>
    <row r="171" spans="7:29">
      <c r="G171" s="89" t="str">
        <f t="shared" ca="1" si="17"/>
        <v/>
      </c>
      <c r="M171" s="16"/>
      <c r="N171" s="16"/>
      <c r="Q171" s="16"/>
      <c r="R171" s="59" t="str">
        <f t="shared" si="18"/>
        <v/>
      </c>
      <c r="S171" s="19" t="str">
        <f t="shared" si="19"/>
        <v/>
      </c>
      <c r="V171" s="16"/>
      <c r="W171" s="16"/>
      <c r="Z171" s="16"/>
      <c r="AA171" s="59" t="str">
        <f t="shared" si="20"/>
        <v/>
      </c>
      <c r="AB171" s="64" t="str">
        <f t="shared" si="21"/>
        <v/>
      </c>
      <c r="AC171" s="19" t="str">
        <f t="shared" si="22"/>
        <v/>
      </c>
    </row>
    <row r="172" spans="7:29">
      <c r="G172" s="89" t="str">
        <f t="shared" ca="1" si="17"/>
        <v/>
      </c>
      <c r="M172" s="16"/>
      <c r="N172" s="16"/>
      <c r="Q172" s="16"/>
      <c r="R172" s="59" t="str">
        <f t="shared" si="18"/>
        <v/>
      </c>
      <c r="S172" s="19" t="str">
        <f t="shared" si="19"/>
        <v/>
      </c>
      <c r="V172" s="16"/>
      <c r="W172" s="16"/>
      <c r="Z172" s="16"/>
      <c r="AA172" s="59" t="str">
        <f t="shared" si="20"/>
        <v/>
      </c>
      <c r="AB172" s="64" t="str">
        <f t="shared" si="21"/>
        <v/>
      </c>
      <c r="AC172" s="19" t="str">
        <f t="shared" si="22"/>
        <v/>
      </c>
    </row>
    <row r="173" spans="7:29">
      <c r="G173" s="89" t="str">
        <f t="shared" ca="1" si="17"/>
        <v/>
      </c>
      <c r="M173" s="16"/>
      <c r="N173" s="16"/>
      <c r="Q173" s="16"/>
      <c r="R173" s="59" t="str">
        <f t="shared" si="18"/>
        <v/>
      </c>
      <c r="S173" s="19" t="str">
        <f t="shared" si="19"/>
        <v/>
      </c>
      <c r="V173" s="16"/>
      <c r="W173" s="16"/>
      <c r="Z173" s="16"/>
      <c r="AA173" s="59" t="str">
        <f t="shared" si="20"/>
        <v/>
      </c>
      <c r="AB173" s="64" t="str">
        <f t="shared" si="21"/>
        <v/>
      </c>
      <c r="AC173" s="19" t="str">
        <f t="shared" si="22"/>
        <v/>
      </c>
    </row>
    <row r="174" spans="7:29">
      <c r="G174" s="89" t="str">
        <f t="shared" ca="1" si="17"/>
        <v/>
      </c>
      <c r="M174" s="16"/>
      <c r="N174" s="16"/>
      <c r="Q174" s="16"/>
      <c r="R174" s="59" t="str">
        <f t="shared" si="18"/>
        <v/>
      </c>
      <c r="S174" s="19" t="str">
        <f t="shared" si="19"/>
        <v/>
      </c>
      <c r="V174" s="16"/>
      <c r="W174" s="16"/>
      <c r="Z174" s="16"/>
      <c r="AA174" s="59" t="str">
        <f t="shared" si="20"/>
        <v/>
      </c>
      <c r="AB174" s="64" t="str">
        <f t="shared" si="21"/>
        <v/>
      </c>
      <c r="AC174" s="19" t="str">
        <f t="shared" si="22"/>
        <v/>
      </c>
    </row>
    <row r="175" spans="7:29">
      <c r="G175" s="89" t="str">
        <f t="shared" ca="1" si="17"/>
        <v/>
      </c>
      <c r="M175" s="16"/>
      <c r="N175" s="16"/>
      <c r="Q175" s="16"/>
      <c r="R175" s="59" t="str">
        <f t="shared" si="18"/>
        <v/>
      </c>
      <c r="S175" s="19" t="str">
        <f t="shared" si="19"/>
        <v/>
      </c>
      <c r="V175" s="16"/>
      <c r="W175" s="16"/>
      <c r="Z175" s="16"/>
      <c r="AA175" s="59" t="str">
        <f t="shared" si="20"/>
        <v/>
      </c>
      <c r="AB175" s="64" t="str">
        <f t="shared" si="21"/>
        <v/>
      </c>
      <c r="AC175" s="19" t="str">
        <f t="shared" si="22"/>
        <v/>
      </c>
    </row>
    <row r="176" spans="7:29">
      <c r="G176" s="89" t="str">
        <f t="shared" ca="1" si="17"/>
        <v/>
      </c>
      <c r="M176" s="16"/>
      <c r="N176" s="16"/>
      <c r="Q176" s="16"/>
      <c r="R176" s="59" t="str">
        <f t="shared" si="18"/>
        <v/>
      </c>
      <c r="S176" s="19" t="str">
        <f t="shared" si="19"/>
        <v/>
      </c>
      <c r="V176" s="16"/>
      <c r="W176" s="16"/>
      <c r="Z176" s="16"/>
      <c r="AA176" s="59" t="str">
        <f t="shared" si="20"/>
        <v/>
      </c>
      <c r="AB176" s="64" t="str">
        <f t="shared" si="21"/>
        <v/>
      </c>
      <c r="AC176" s="19" t="str">
        <f t="shared" si="22"/>
        <v/>
      </c>
    </row>
    <row r="177" spans="7:29">
      <c r="G177" s="89" t="str">
        <f t="shared" ca="1" si="17"/>
        <v/>
      </c>
      <c r="M177" s="16"/>
      <c r="N177" s="16"/>
      <c r="Q177" s="16"/>
      <c r="R177" s="59" t="str">
        <f t="shared" si="18"/>
        <v/>
      </c>
      <c r="S177" s="19" t="str">
        <f t="shared" si="19"/>
        <v/>
      </c>
      <c r="V177" s="16"/>
      <c r="W177" s="16"/>
      <c r="Z177" s="16"/>
      <c r="AA177" s="59" t="str">
        <f t="shared" si="20"/>
        <v/>
      </c>
      <c r="AB177" s="64" t="str">
        <f t="shared" si="21"/>
        <v/>
      </c>
      <c r="AC177" s="19" t="str">
        <f t="shared" si="22"/>
        <v/>
      </c>
    </row>
    <row r="178" spans="7:29">
      <c r="G178" s="89" t="str">
        <f t="shared" ca="1" si="17"/>
        <v/>
      </c>
      <c r="M178" s="16"/>
      <c r="N178" s="16"/>
      <c r="Q178" s="16"/>
      <c r="R178" s="59" t="str">
        <f t="shared" si="18"/>
        <v/>
      </c>
      <c r="S178" s="19" t="str">
        <f t="shared" si="19"/>
        <v/>
      </c>
      <c r="V178" s="16"/>
      <c r="W178" s="16"/>
      <c r="Z178" s="16"/>
      <c r="AA178" s="59" t="str">
        <f t="shared" si="20"/>
        <v/>
      </c>
      <c r="AB178" s="64" t="str">
        <f t="shared" si="21"/>
        <v/>
      </c>
      <c r="AC178" s="19" t="str">
        <f t="shared" si="22"/>
        <v/>
      </c>
    </row>
    <row r="179" spans="7:29">
      <c r="G179" s="89" t="str">
        <f t="shared" ca="1" si="17"/>
        <v/>
      </c>
      <c r="M179" s="16"/>
      <c r="N179" s="16"/>
      <c r="Q179" s="16"/>
      <c r="R179" s="59" t="str">
        <f t="shared" si="18"/>
        <v/>
      </c>
      <c r="S179" s="19" t="str">
        <f t="shared" si="19"/>
        <v/>
      </c>
      <c r="V179" s="16"/>
      <c r="W179" s="16"/>
      <c r="Z179" s="16"/>
      <c r="AA179" s="59" t="str">
        <f t="shared" si="20"/>
        <v/>
      </c>
      <c r="AB179" s="64" t="str">
        <f t="shared" si="21"/>
        <v/>
      </c>
      <c r="AC179" s="19" t="str">
        <f t="shared" si="22"/>
        <v/>
      </c>
    </row>
    <row r="180" spans="7:29">
      <c r="G180" s="89" t="str">
        <f t="shared" ca="1" si="17"/>
        <v/>
      </c>
      <c r="M180" s="16"/>
      <c r="N180" s="16"/>
      <c r="Q180" s="16"/>
      <c r="R180" s="59" t="str">
        <f t="shared" si="18"/>
        <v/>
      </c>
      <c r="S180" s="19" t="str">
        <f t="shared" si="19"/>
        <v/>
      </c>
      <c r="V180" s="16"/>
      <c r="W180" s="16"/>
      <c r="Z180" s="16"/>
      <c r="AA180" s="59" t="str">
        <f t="shared" si="20"/>
        <v/>
      </c>
      <c r="AB180" s="64" t="str">
        <f t="shared" si="21"/>
        <v/>
      </c>
      <c r="AC180" s="19" t="str">
        <f t="shared" si="22"/>
        <v/>
      </c>
    </row>
    <row r="181" spans="7:29">
      <c r="G181" s="89" t="str">
        <f t="shared" ca="1" si="17"/>
        <v/>
      </c>
      <c r="M181" s="16"/>
      <c r="N181" s="16"/>
      <c r="Q181" s="16"/>
      <c r="R181" s="59" t="str">
        <f t="shared" si="18"/>
        <v/>
      </c>
      <c r="S181" s="19" t="str">
        <f t="shared" si="19"/>
        <v/>
      </c>
      <c r="V181" s="16"/>
      <c r="W181" s="16"/>
      <c r="Z181" s="16"/>
      <c r="AA181" s="59" t="str">
        <f t="shared" si="20"/>
        <v/>
      </c>
      <c r="AB181" s="64" t="str">
        <f t="shared" si="21"/>
        <v/>
      </c>
      <c r="AC181" s="19" t="str">
        <f t="shared" si="22"/>
        <v/>
      </c>
    </row>
    <row r="182" spans="7:29">
      <c r="G182" s="89" t="str">
        <f t="shared" ca="1" si="17"/>
        <v/>
      </c>
      <c r="M182" s="16"/>
      <c r="N182" s="16"/>
      <c r="Q182" s="16"/>
      <c r="R182" s="59" t="str">
        <f t="shared" si="18"/>
        <v/>
      </c>
      <c r="S182" s="19" t="str">
        <f t="shared" si="19"/>
        <v/>
      </c>
      <c r="V182" s="16"/>
      <c r="W182" s="16"/>
      <c r="Z182" s="16"/>
      <c r="AA182" s="59" t="str">
        <f t="shared" si="20"/>
        <v/>
      </c>
      <c r="AB182" s="64" t="str">
        <f t="shared" si="21"/>
        <v/>
      </c>
      <c r="AC182" s="19" t="str">
        <f t="shared" si="22"/>
        <v/>
      </c>
    </row>
    <row r="183" spans="7:29">
      <c r="G183" s="89" t="str">
        <f t="shared" ca="1" si="17"/>
        <v/>
      </c>
      <c r="M183" s="16"/>
      <c r="N183" s="16"/>
      <c r="Q183" s="16"/>
      <c r="R183" s="59" t="str">
        <f t="shared" si="18"/>
        <v/>
      </c>
      <c r="S183" s="19" t="str">
        <f t="shared" si="19"/>
        <v/>
      </c>
      <c r="V183" s="16"/>
      <c r="W183" s="16"/>
      <c r="Z183" s="16"/>
      <c r="AA183" s="59" t="str">
        <f t="shared" si="20"/>
        <v/>
      </c>
      <c r="AB183" s="64" t="str">
        <f t="shared" si="21"/>
        <v/>
      </c>
      <c r="AC183" s="19" t="str">
        <f t="shared" si="22"/>
        <v/>
      </c>
    </row>
    <row r="184" spans="7:29">
      <c r="G184" s="89" t="str">
        <f t="shared" ca="1" si="17"/>
        <v/>
      </c>
      <c r="M184" s="16"/>
      <c r="N184" s="16"/>
      <c r="Q184" s="16"/>
      <c r="R184" s="59" t="str">
        <f t="shared" si="18"/>
        <v/>
      </c>
      <c r="S184" s="19" t="str">
        <f t="shared" si="19"/>
        <v/>
      </c>
      <c r="V184" s="16"/>
      <c r="W184" s="16"/>
      <c r="Z184" s="16"/>
      <c r="AA184" s="59" t="str">
        <f t="shared" si="20"/>
        <v/>
      </c>
      <c r="AB184" s="64" t="str">
        <f t="shared" si="21"/>
        <v/>
      </c>
      <c r="AC184" s="19" t="str">
        <f t="shared" si="22"/>
        <v/>
      </c>
    </row>
    <row r="185" spans="7:29">
      <c r="G185" s="89" t="str">
        <f t="shared" ca="1" si="17"/>
        <v/>
      </c>
      <c r="M185" s="16"/>
      <c r="N185" s="16"/>
      <c r="Q185" s="16"/>
      <c r="R185" s="59" t="str">
        <f t="shared" si="18"/>
        <v/>
      </c>
      <c r="S185" s="19" t="str">
        <f t="shared" si="19"/>
        <v/>
      </c>
      <c r="V185" s="16"/>
      <c r="W185" s="16"/>
      <c r="Z185" s="16"/>
      <c r="AA185" s="59" t="str">
        <f t="shared" si="20"/>
        <v/>
      </c>
      <c r="AB185" s="64" t="str">
        <f t="shared" si="21"/>
        <v/>
      </c>
      <c r="AC185" s="19" t="str">
        <f t="shared" si="22"/>
        <v/>
      </c>
    </row>
    <row r="186" spans="7:29">
      <c r="G186" s="89" t="str">
        <f t="shared" ca="1" si="17"/>
        <v/>
      </c>
      <c r="M186" s="16"/>
      <c r="N186" s="16"/>
      <c r="Q186" s="16"/>
      <c r="R186" s="59" t="str">
        <f t="shared" si="18"/>
        <v/>
      </c>
      <c r="S186" s="19" t="str">
        <f t="shared" si="19"/>
        <v/>
      </c>
      <c r="V186" s="16"/>
      <c r="W186" s="16"/>
      <c r="Z186" s="16"/>
      <c r="AA186" s="59" t="str">
        <f t="shared" si="20"/>
        <v/>
      </c>
      <c r="AB186" s="64" t="str">
        <f t="shared" si="21"/>
        <v/>
      </c>
      <c r="AC186" s="19" t="str">
        <f t="shared" si="22"/>
        <v/>
      </c>
    </row>
    <row r="187" spans="7:29">
      <c r="G187" s="89" t="str">
        <f t="shared" ca="1" si="17"/>
        <v/>
      </c>
      <c r="M187" s="16"/>
      <c r="N187" s="16"/>
      <c r="Q187" s="16"/>
      <c r="R187" s="59" t="str">
        <f t="shared" si="18"/>
        <v/>
      </c>
      <c r="S187" s="19" t="str">
        <f t="shared" si="19"/>
        <v/>
      </c>
      <c r="V187" s="16"/>
      <c r="W187" s="16"/>
      <c r="Z187" s="16"/>
      <c r="AA187" s="59" t="str">
        <f t="shared" si="20"/>
        <v/>
      </c>
      <c r="AB187" s="64" t="str">
        <f t="shared" si="21"/>
        <v/>
      </c>
      <c r="AC187" s="19" t="str">
        <f t="shared" si="22"/>
        <v/>
      </c>
    </row>
    <row r="188" spans="7:29">
      <c r="G188" s="89" t="str">
        <f t="shared" ca="1" si="17"/>
        <v/>
      </c>
      <c r="M188" s="16"/>
      <c r="N188" s="16"/>
      <c r="Q188" s="16"/>
      <c r="R188" s="59" t="str">
        <f t="shared" si="18"/>
        <v/>
      </c>
      <c r="S188" s="19" t="str">
        <f t="shared" si="19"/>
        <v/>
      </c>
      <c r="V188" s="16"/>
      <c r="W188" s="16"/>
      <c r="Z188" s="16"/>
      <c r="AA188" s="59" t="str">
        <f t="shared" si="20"/>
        <v/>
      </c>
      <c r="AB188" s="64" t="str">
        <f t="shared" si="21"/>
        <v/>
      </c>
      <c r="AC188" s="19" t="str">
        <f t="shared" si="22"/>
        <v/>
      </c>
    </row>
    <row r="189" spans="7:29">
      <c r="G189" s="89" t="str">
        <f t="shared" ca="1" si="17"/>
        <v/>
      </c>
      <c r="M189" s="16"/>
      <c r="N189" s="16"/>
      <c r="Q189" s="16"/>
      <c r="R189" s="59" t="str">
        <f t="shared" si="18"/>
        <v/>
      </c>
      <c r="S189" s="19" t="str">
        <f t="shared" si="19"/>
        <v/>
      </c>
      <c r="V189" s="16"/>
      <c r="W189" s="16"/>
      <c r="Z189" s="16"/>
      <c r="AA189" s="59" t="str">
        <f t="shared" si="20"/>
        <v/>
      </c>
      <c r="AB189" s="64" t="str">
        <f t="shared" si="21"/>
        <v/>
      </c>
      <c r="AC189" s="19" t="str">
        <f t="shared" si="22"/>
        <v/>
      </c>
    </row>
    <row r="190" spans="7:29">
      <c r="G190" s="89" t="str">
        <f t="shared" ca="1" si="17"/>
        <v/>
      </c>
      <c r="M190" s="16"/>
      <c r="N190" s="16"/>
      <c r="Q190" s="16"/>
      <c r="R190" s="59" t="str">
        <f t="shared" si="18"/>
        <v/>
      </c>
      <c r="S190" s="19" t="str">
        <f t="shared" si="19"/>
        <v/>
      </c>
      <c r="V190" s="16"/>
      <c r="W190" s="16"/>
      <c r="Z190" s="16"/>
      <c r="AA190" s="59" t="str">
        <f t="shared" si="20"/>
        <v/>
      </c>
      <c r="AB190" s="64" t="str">
        <f t="shared" si="21"/>
        <v/>
      </c>
      <c r="AC190" s="19" t="str">
        <f t="shared" si="22"/>
        <v/>
      </c>
    </row>
    <row r="191" spans="7:29">
      <c r="G191" s="89" t="str">
        <f t="shared" ca="1" si="17"/>
        <v/>
      </c>
      <c r="M191" s="16"/>
      <c r="N191" s="16"/>
      <c r="Q191" s="16"/>
      <c r="R191" s="59" t="str">
        <f t="shared" si="18"/>
        <v/>
      </c>
      <c r="S191" s="19" t="str">
        <f t="shared" si="19"/>
        <v/>
      </c>
      <c r="V191" s="16"/>
      <c r="W191" s="16"/>
      <c r="Z191" s="16"/>
      <c r="AA191" s="59" t="str">
        <f t="shared" si="20"/>
        <v/>
      </c>
      <c r="AB191" s="64" t="str">
        <f t="shared" si="21"/>
        <v/>
      </c>
      <c r="AC191" s="19" t="str">
        <f t="shared" si="22"/>
        <v/>
      </c>
    </row>
    <row r="192" spans="7:29">
      <c r="G192" s="89" t="str">
        <f t="shared" ca="1" si="17"/>
        <v/>
      </c>
      <c r="M192" s="16"/>
      <c r="N192" s="16"/>
      <c r="Q192" s="16"/>
      <c r="R192" s="59" t="str">
        <f t="shared" si="18"/>
        <v/>
      </c>
      <c r="S192" s="19" t="str">
        <f t="shared" si="19"/>
        <v/>
      </c>
      <c r="V192" s="16"/>
      <c r="W192" s="16"/>
      <c r="Z192" s="16"/>
      <c r="AA192" s="59" t="str">
        <f t="shared" si="20"/>
        <v/>
      </c>
      <c r="AB192" s="64" t="str">
        <f t="shared" si="21"/>
        <v/>
      </c>
      <c r="AC192" s="19" t="str">
        <f t="shared" si="22"/>
        <v/>
      </c>
    </row>
    <row r="193" spans="7:29">
      <c r="G193" s="89" t="str">
        <f t="shared" ca="1" si="17"/>
        <v/>
      </c>
      <c r="M193" s="16"/>
      <c r="N193" s="16"/>
      <c r="Q193" s="16"/>
      <c r="R193" s="59" t="str">
        <f t="shared" si="18"/>
        <v/>
      </c>
      <c r="S193" s="19" t="str">
        <f t="shared" si="19"/>
        <v/>
      </c>
      <c r="V193" s="16"/>
      <c r="W193" s="16"/>
      <c r="Z193" s="16"/>
      <c r="AA193" s="59" t="str">
        <f t="shared" si="20"/>
        <v/>
      </c>
      <c r="AB193" s="64" t="str">
        <f t="shared" si="21"/>
        <v/>
      </c>
      <c r="AC193" s="19" t="str">
        <f t="shared" si="22"/>
        <v/>
      </c>
    </row>
    <row r="194" spans="7:29">
      <c r="G194" s="89" t="str">
        <f t="shared" ca="1" si="17"/>
        <v/>
      </c>
      <c r="M194" s="16"/>
      <c r="N194" s="16"/>
      <c r="Q194" s="16"/>
      <c r="R194" s="59" t="str">
        <f t="shared" si="18"/>
        <v/>
      </c>
      <c r="S194" s="19" t="str">
        <f t="shared" si="19"/>
        <v/>
      </c>
      <c r="V194" s="16"/>
      <c r="W194" s="16"/>
      <c r="Z194" s="16"/>
      <c r="AA194" s="59" t="str">
        <f t="shared" si="20"/>
        <v/>
      </c>
      <c r="AB194" s="64" t="str">
        <f t="shared" si="21"/>
        <v/>
      </c>
      <c r="AC194" s="19" t="str">
        <f t="shared" si="22"/>
        <v/>
      </c>
    </row>
    <row r="195" spans="7:29">
      <c r="G195" s="89" t="str">
        <f t="shared" ca="1" si="17"/>
        <v/>
      </c>
      <c r="M195" s="16"/>
      <c r="N195" s="16"/>
      <c r="Q195" s="16"/>
      <c r="R195" s="59" t="str">
        <f t="shared" si="18"/>
        <v/>
      </c>
      <c r="S195" s="19" t="str">
        <f t="shared" si="19"/>
        <v/>
      </c>
      <c r="V195" s="16"/>
      <c r="W195" s="16"/>
      <c r="Z195" s="16"/>
      <c r="AA195" s="59" t="str">
        <f t="shared" si="20"/>
        <v/>
      </c>
      <c r="AB195" s="64" t="str">
        <f t="shared" si="21"/>
        <v/>
      </c>
      <c r="AC195" s="19" t="str">
        <f t="shared" si="22"/>
        <v/>
      </c>
    </row>
    <row r="196" spans="7:29">
      <c r="G196" s="89" t="str">
        <f t="shared" ref="G196:G259" ca="1" si="23">IF(AND(ISBLANK(F196)=FALSE,F196&lt;=TODAY()),"NO",IF(AND(ISBLANK(F196)=FALSE,F196&gt;TODAY()),"YES",IF(AND(ISBLANK(A196)=FALSE,ISBLANK(F196)=TRUE),"YES","")))</f>
        <v/>
      </c>
      <c r="M196" s="16"/>
      <c r="N196" s="16"/>
      <c r="Q196" s="16"/>
      <c r="R196" s="59" t="str">
        <f t="shared" ref="R196:R259" si="24">IF(AND(K196="Accepted",N196=""),"Enter date 1st dose administered",IF(AND(K196="Previously vaccinated at another facility",N196=""),"Enter date 1st dose administered",IF(AND(K196="Refused",L196=""),"Enter reason for refusal",IF(N196&lt;&gt;"","YES",IF(K196="Refused","NO",IF(AND($J196&lt;&gt;"",K196=""),"Enter Vaccination Status",IF(K196="Unknown","Unknown","")))))))</f>
        <v/>
      </c>
      <c r="S196" s="19" t="str">
        <f t="shared" ref="S196:S259" si="25">IF(N196="","",IF(J196="Pfizer-BioNTech",N196+21,IF(J196="Moderna",N196+28,IF(J196="Janssen/Johnson &amp; Johnson","N/A",""))))</f>
        <v/>
      </c>
      <c r="V196" s="16"/>
      <c r="W196" s="16"/>
      <c r="Z196" s="16"/>
      <c r="AA196" s="59" t="str">
        <f t="shared" ref="AA196:AA259" si="26">IF($J196="Janssen/Johnson &amp; Johnson","N/A",IF(AND(T196="Accepted",W196=""),"Enter date 2nd dose administered",IF(AND(T196="Previously vaccinated at another facility",W196=""),"Enter date 2nd dose administered",IF(R196="NO","NO",IF(AND(T196="Refused",U196=""),"Enter reason for refusal",IF(W196&lt;&gt;"","YES",IF(T196="Refused","NO",IF(AND(R196="YES",T196=""),"NO",IF(T196="Unknown","Unknown","")))))))))</f>
        <v/>
      </c>
      <c r="AB196" s="64" t="str">
        <f t="shared" ref="AB196:AB259" si="27">IF(OR(Z196="YES",Q196="YES"),"YES",IF(AC196="","","NO"))</f>
        <v/>
      </c>
      <c r="AC196" s="19" t="str">
        <f t="shared" ref="AC196:AC259" si="28">IF(OR(AA196="YES",AA196="Enter date 2nd dose administered"),"YES",IF(AND(J196="Janssen/Johnson &amp; Johnson",R196="YES"),"YES",IF(OR(L196="Medical Contraindication",U196="Medical Contraindication"),"Medical Contraindication",IF(AND(R196="YES",T196=""),"NEEDS 2ND DOSE",IF(AND(R196="Enter date 1st dose administered",T196=""),"NEEDS 2ND DOSE",IF(AND(R196="YES",U196="Offered and Declined"),"Refused 2nd Dose",IF(OR(R196="NO",R196="Enter reason for refusal"),"NO",IF(OR(R196="Unknown",AA196="Unknown"),"Unknown",""))))))))</f>
        <v/>
      </c>
    </row>
    <row r="197" spans="7:29">
      <c r="G197" s="89" t="str">
        <f t="shared" ca="1" si="23"/>
        <v/>
      </c>
      <c r="M197" s="16"/>
      <c r="N197" s="16"/>
      <c r="Q197" s="16"/>
      <c r="R197" s="59" t="str">
        <f t="shared" si="24"/>
        <v/>
      </c>
      <c r="S197" s="19" t="str">
        <f t="shared" si="25"/>
        <v/>
      </c>
      <c r="V197" s="16"/>
      <c r="W197" s="16"/>
      <c r="Z197" s="16"/>
      <c r="AA197" s="59" t="str">
        <f t="shared" si="26"/>
        <v/>
      </c>
      <c r="AB197" s="64" t="str">
        <f t="shared" si="27"/>
        <v/>
      </c>
      <c r="AC197" s="19" t="str">
        <f t="shared" si="28"/>
        <v/>
      </c>
    </row>
    <row r="198" spans="7:29">
      <c r="G198" s="89" t="str">
        <f t="shared" ca="1" si="23"/>
        <v/>
      </c>
      <c r="M198" s="16"/>
      <c r="N198" s="16"/>
      <c r="Q198" s="16"/>
      <c r="R198" s="59" t="str">
        <f t="shared" si="24"/>
        <v/>
      </c>
      <c r="S198" s="19" t="str">
        <f t="shared" si="25"/>
        <v/>
      </c>
      <c r="V198" s="16"/>
      <c r="W198" s="16"/>
      <c r="Z198" s="16"/>
      <c r="AA198" s="59" t="str">
        <f t="shared" si="26"/>
        <v/>
      </c>
      <c r="AB198" s="64" t="str">
        <f t="shared" si="27"/>
        <v/>
      </c>
      <c r="AC198" s="19" t="str">
        <f t="shared" si="28"/>
        <v/>
      </c>
    </row>
    <row r="199" spans="7:29">
      <c r="G199" s="89" t="str">
        <f t="shared" ca="1" si="23"/>
        <v/>
      </c>
      <c r="M199" s="16"/>
      <c r="N199" s="16"/>
      <c r="Q199" s="16"/>
      <c r="R199" s="59" t="str">
        <f t="shared" si="24"/>
        <v/>
      </c>
      <c r="S199" s="19" t="str">
        <f t="shared" si="25"/>
        <v/>
      </c>
      <c r="V199" s="16"/>
      <c r="W199" s="16"/>
      <c r="Z199" s="16"/>
      <c r="AA199" s="59" t="str">
        <f t="shared" si="26"/>
        <v/>
      </c>
      <c r="AB199" s="64" t="str">
        <f t="shared" si="27"/>
        <v/>
      </c>
      <c r="AC199" s="19" t="str">
        <f t="shared" si="28"/>
        <v/>
      </c>
    </row>
    <row r="200" spans="7:29">
      <c r="G200" s="89" t="str">
        <f t="shared" ca="1" si="23"/>
        <v/>
      </c>
      <c r="M200" s="16"/>
      <c r="N200" s="16"/>
      <c r="Q200" s="16"/>
      <c r="R200" s="59" t="str">
        <f t="shared" si="24"/>
        <v/>
      </c>
      <c r="S200" s="19" t="str">
        <f t="shared" si="25"/>
        <v/>
      </c>
      <c r="V200" s="16"/>
      <c r="W200" s="16"/>
      <c r="Z200" s="16"/>
      <c r="AA200" s="59" t="str">
        <f t="shared" si="26"/>
        <v/>
      </c>
      <c r="AB200" s="64" t="str">
        <f t="shared" si="27"/>
        <v/>
      </c>
      <c r="AC200" s="19" t="str">
        <f t="shared" si="28"/>
        <v/>
      </c>
    </row>
    <row r="201" spans="7:29">
      <c r="G201" s="89" t="str">
        <f t="shared" ca="1" si="23"/>
        <v/>
      </c>
      <c r="M201" s="16"/>
      <c r="N201" s="16"/>
      <c r="Q201" s="16"/>
      <c r="R201" s="59" t="str">
        <f t="shared" si="24"/>
        <v/>
      </c>
      <c r="S201" s="19" t="str">
        <f t="shared" si="25"/>
        <v/>
      </c>
      <c r="V201" s="16"/>
      <c r="W201" s="16"/>
      <c r="Z201" s="16"/>
      <c r="AA201" s="59" t="str">
        <f t="shared" si="26"/>
        <v/>
      </c>
      <c r="AB201" s="64" t="str">
        <f t="shared" si="27"/>
        <v/>
      </c>
      <c r="AC201" s="19" t="str">
        <f t="shared" si="28"/>
        <v/>
      </c>
    </row>
    <row r="202" spans="7:29">
      <c r="G202" s="89" t="str">
        <f t="shared" ca="1" si="23"/>
        <v/>
      </c>
      <c r="M202" s="16"/>
      <c r="N202" s="16"/>
      <c r="Q202" s="16"/>
      <c r="R202" s="59" t="str">
        <f t="shared" si="24"/>
        <v/>
      </c>
      <c r="S202" s="19" t="str">
        <f t="shared" si="25"/>
        <v/>
      </c>
      <c r="V202" s="16"/>
      <c r="W202" s="16"/>
      <c r="Z202" s="16"/>
      <c r="AA202" s="59" t="str">
        <f t="shared" si="26"/>
        <v/>
      </c>
      <c r="AB202" s="64" t="str">
        <f t="shared" si="27"/>
        <v/>
      </c>
      <c r="AC202" s="19" t="str">
        <f t="shared" si="28"/>
        <v/>
      </c>
    </row>
    <row r="203" spans="7:29">
      <c r="G203" s="89" t="str">
        <f t="shared" ca="1" si="23"/>
        <v/>
      </c>
      <c r="M203" s="16"/>
      <c r="N203" s="16"/>
      <c r="Q203" s="16"/>
      <c r="R203" s="59" t="str">
        <f t="shared" si="24"/>
        <v/>
      </c>
      <c r="S203" s="19" t="str">
        <f t="shared" si="25"/>
        <v/>
      </c>
      <c r="V203" s="16"/>
      <c r="W203" s="16"/>
      <c r="Z203" s="16"/>
      <c r="AA203" s="59" t="str">
        <f t="shared" si="26"/>
        <v/>
      </c>
      <c r="AB203" s="64" t="str">
        <f t="shared" si="27"/>
        <v/>
      </c>
      <c r="AC203" s="19" t="str">
        <f t="shared" si="28"/>
        <v/>
      </c>
    </row>
    <row r="204" spans="7:29">
      <c r="G204" s="89" t="str">
        <f t="shared" ca="1" si="23"/>
        <v/>
      </c>
      <c r="M204" s="16"/>
      <c r="N204" s="16"/>
      <c r="Q204" s="16"/>
      <c r="R204" s="59" t="str">
        <f t="shared" si="24"/>
        <v/>
      </c>
      <c r="S204" s="19" t="str">
        <f t="shared" si="25"/>
        <v/>
      </c>
      <c r="V204" s="16"/>
      <c r="W204" s="16"/>
      <c r="Z204" s="16"/>
      <c r="AA204" s="59" t="str">
        <f t="shared" si="26"/>
        <v/>
      </c>
      <c r="AB204" s="64" t="str">
        <f t="shared" si="27"/>
        <v/>
      </c>
      <c r="AC204" s="19" t="str">
        <f t="shared" si="28"/>
        <v/>
      </c>
    </row>
    <row r="205" spans="7:29">
      <c r="G205" s="89" t="str">
        <f t="shared" ca="1" si="23"/>
        <v/>
      </c>
      <c r="M205" s="16"/>
      <c r="N205" s="16"/>
      <c r="Q205" s="16"/>
      <c r="R205" s="59" t="str">
        <f t="shared" si="24"/>
        <v/>
      </c>
      <c r="S205" s="19" t="str">
        <f t="shared" si="25"/>
        <v/>
      </c>
      <c r="V205" s="16"/>
      <c r="W205" s="16"/>
      <c r="Z205" s="16"/>
      <c r="AA205" s="59" t="str">
        <f t="shared" si="26"/>
        <v/>
      </c>
      <c r="AB205" s="64" t="str">
        <f t="shared" si="27"/>
        <v/>
      </c>
      <c r="AC205" s="19" t="str">
        <f t="shared" si="28"/>
        <v/>
      </c>
    </row>
    <row r="206" spans="7:29">
      <c r="G206" s="89" t="str">
        <f t="shared" ca="1" si="23"/>
        <v/>
      </c>
      <c r="M206" s="16"/>
      <c r="N206" s="16"/>
      <c r="Q206" s="16"/>
      <c r="R206" s="59" t="str">
        <f t="shared" si="24"/>
        <v/>
      </c>
      <c r="S206" s="19" t="str">
        <f t="shared" si="25"/>
        <v/>
      </c>
      <c r="V206" s="16"/>
      <c r="W206" s="16"/>
      <c r="Z206" s="16"/>
      <c r="AA206" s="59" t="str">
        <f t="shared" si="26"/>
        <v/>
      </c>
      <c r="AB206" s="64" t="str">
        <f t="shared" si="27"/>
        <v/>
      </c>
      <c r="AC206" s="19" t="str">
        <f t="shared" si="28"/>
        <v/>
      </c>
    </row>
    <row r="207" spans="7:29">
      <c r="G207" s="89" t="str">
        <f t="shared" ca="1" si="23"/>
        <v/>
      </c>
      <c r="M207" s="16"/>
      <c r="N207" s="16"/>
      <c r="Q207" s="16"/>
      <c r="R207" s="59" t="str">
        <f t="shared" si="24"/>
        <v/>
      </c>
      <c r="S207" s="19" t="str">
        <f t="shared" si="25"/>
        <v/>
      </c>
      <c r="V207" s="16"/>
      <c r="W207" s="16"/>
      <c r="Z207" s="16"/>
      <c r="AA207" s="59" t="str">
        <f t="shared" si="26"/>
        <v/>
      </c>
      <c r="AB207" s="64" t="str">
        <f t="shared" si="27"/>
        <v/>
      </c>
      <c r="AC207" s="19" t="str">
        <f t="shared" si="28"/>
        <v/>
      </c>
    </row>
    <row r="208" spans="7:29">
      <c r="G208" s="89" t="str">
        <f t="shared" ca="1" si="23"/>
        <v/>
      </c>
      <c r="M208" s="16"/>
      <c r="N208" s="16"/>
      <c r="Q208" s="16"/>
      <c r="R208" s="59" t="str">
        <f t="shared" si="24"/>
        <v/>
      </c>
      <c r="S208" s="19" t="str">
        <f t="shared" si="25"/>
        <v/>
      </c>
      <c r="V208" s="16"/>
      <c r="W208" s="16"/>
      <c r="Z208" s="16"/>
      <c r="AA208" s="59" t="str">
        <f t="shared" si="26"/>
        <v/>
      </c>
      <c r="AB208" s="64" t="str">
        <f t="shared" si="27"/>
        <v/>
      </c>
      <c r="AC208" s="19" t="str">
        <f t="shared" si="28"/>
        <v/>
      </c>
    </row>
    <row r="209" spans="7:29">
      <c r="G209" s="89" t="str">
        <f t="shared" ca="1" si="23"/>
        <v/>
      </c>
      <c r="M209" s="16"/>
      <c r="N209" s="16"/>
      <c r="Q209" s="16"/>
      <c r="R209" s="59" t="str">
        <f t="shared" si="24"/>
        <v/>
      </c>
      <c r="S209" s="19" t="str">
        <f t="shared" si="25"/>
        <v/>
      </c>
      <c r="V209" s="16"/>
      <c r="W209" s="16"/>
      <c r="Z209" s="16"/>
      <c r="AA209" s="59" t="str">
        <f t="shared" si="26"/>
        <v/>
      </c>
      <c r="AB209" s="64" t="str">
        <f t="shared" si="27"/>
        <v/>
      </c>
      <c r="AC209" s="19" t="str">
        <f t="shared" si="28"/>
        <v/>
      </c>
    </row>
    <row r="210" spans="7:29">
      <c r="G210" s="89" t="str">
        <f t="shared" ca="1" si="23"/>
        <v/>
      </c>
      <c r="M210" s="16"/>
      <c r="N210" s="16"/>
      <c r="Q210" s="16"/>
      <c r="R210" s="59" t="str">
        <f t="shared" si="24"/>
        <v/>
      </c>
      <c r="S210" s="19" t="str">
        <f t="shared" si="25"/>
        <v/>
      </c>
      <c r="V210" s="16"/>
      <c r="W210" s="16"/>
      <c r="Z210" s="16"/>
      <c r="AA210" s="59" t="str">
        <f t="shared" si="26"/>
        <v/>
      </c>
      <c r="AB210" s="64" t="str">
        <f t="shared" si="27"/>
        <v/>
      </c>
      <c r="AC210" s="19" t="str">
        <f t="shared" si="28"/>
        <v/>
      </c>
    </row>
    <row r="211" spans="7:29">
      <c r="G211" s="89" t="str">
        <f t="shared" ca="1" si="23"/>
        <v/>
      </c>
      <c r="M211" s="16"/>
      <c r="N211" s="16"/>
      <c r="Q211" s="16"/>
      <c r="R211" s="59" t="str">
        <f t="shared" si="24"/>
        <v/>
      </c>
      <c r="S211" s="19" t="str">
        <f t="shared" si="25"/>
        <v/>
      </c>
      <c r="V211" s="16"/>
      <c r="W211" s="16"/>
      <c r="Z211" s="16"/>
      <c r="AA211" s="59" t="str">
        <f t="shared" si="26"/>
        <v/>
      </c>
      <c r="AB211" s="64" t="str">
        <f t="shared" si="27"/>
        <v/>
      </c>
      <c r="AC211" s="19" t="str">
        <f t="shared" si="28"/>
        <v/>
      </c>
    </row>
    <row r="212" spans="7:29">
      <c r="G212" s="89" t="str">
        <f t="shared" ca="1" si="23"/>
        <v/>
      </c>
      <c r="M212" s="16"/>
      <c r="N212" s="16"/>
      <c r="Q212" s="16"/>
      <c r="R212" s="59" t="str">
        <f t="shared" si="24"/>
        <v/>
      </c>
      <c r="S212" s="19" t="str">
        <f t="shared" si="25"/>
        <v/>
      </c>
      <c r="V212" s="16"/>
      <c r="W212" s="16"/>
      <c r="Z212" s="16"/>
      <c r="AA212" s="59" t="str">
        <f t="shared" si="26"/>
        <v/>
      </c>
      <c r="AB212" s="64" t="str">
        <f t="shared" si="27"/>
        <v/>
      </c>
      <c r="AC212" s="19" t="str">
        <f t="shared" si="28"/>
        <v/>
      </c>
    </row>
    <row r="213" spans="7:29">
      <c r="G213" s="89" t="str">
        <f t="shared" ca="1" si="23"/>
        <v/>
      </c>
      <c r="M213" s="16"/>
      <c r="N213" s="16"/>
      <c r="Q213" s="16"/>
      <c r="R213" s="59" t="str">
        <f t="shared" si="24"/>
        <v/>
      </c>
      <c r="S213" s="19" t="str">
        <f t="shared" si="25"/>
        <v/>
      </c>
      <c r="V213" s="16"/>
      <c r="W213" s="16"/>
      <c r="Z213" s="16"/>
      <c r="AA213" s="59" t="str">
        <f t="shared" si="26"/>
        <v/>
      </c>
      <c r="AB213" s="64" t="str">
        <f t="shared" si="27"/>
        <v/>
      </c>
      <c r="AC213" s="19" t="str">
        <f t="shared" si="28"/>
        <v/>
      </c>
    </row>
    <row r="214" spans="7:29">
      <c r="G214" s="89" t="str">
        <f t="shared" ca="1" si="23"/>
        <v/>
      </c>
      <c r="M214" s="16"/>
      <c r="N214" s="16"/>
      <c r="Q214" s="16"/>
      <c r="R214" s="59" t="str">
        <f t="shared" si="24"/>
        <v/>
      </c>
      <c r="S214" s="19" t="str">
        <f t="shared" si="25"/>
        <v/>
      </c>
      <c r="V214" s="16"/>
      <c r="W214" s="16"/>
      <c r="Z214" s="16"/>
      <c r="AA214" s="59" t="str">
        <f t="shared" si="26"/>
        <v/>
      </c>
      <c r="AB214" s="64" t="str">
        <f t="shared" si="27"/>
        <v/>
      </c>
      <c r="AC214" s="19" t="str">
        <f t="shared" si="28"/>
        <v/>
      </c>
    </row>
    <row r="215" spans="7:29">
      <c r="G215" s="89" t="str">
        <f t="shared" ca="1" si="23"/>
        <v/>
      </c>
      <c r="M215" s="16"/>
      <c r="N215" s="16"/>
      <c r="Q215" s="16"/>
      <c r="R215" s="59" t="str">
        <f t="shared" si="24"/>
        <v/>
      </c>
      <c r="S215" s="19" t="str">
        <f t="shared" si="25"/>
        <v/>
      </c>
      <c r="V215" s="16"/>
      <c r="W215" s="16"/>
      <c r="Z215" s="16"/>
      <c r="AA215" s="59" t="str">
        <f t="shared" si="26"/>
        <v/>
      </c>
      <c r="AB215" s="64" t="str">
        <f t="shared" si="27"/>
        <v/>
      </c>
      <c r="AC215" s="19" t="str">
        <f t="shared" si="28"/>
        <v/>
      </c>
    </row>
    <row r="216" spans="7:29">
      <c r="G216" s="89" t="str">
        <f t="shared" ca="1" si="23"/>
        <v/>
      </c>
      <c r="M216" s="16"/>
      <c r="N216" s="16"/>
      <c r="Q216" s="16"/>
      <c r="R216" s="59" t="str">
        <f t="shared" si="24"/>
        <v/>
      </c>
      <c r="S216" s="19" t="str">
        <f t="shared" si="25"/>
        <v/>
      </c>
      <c r="V216" s="16"/>
      <c r="W216" s="16"/>
      <c r="Z216" s="16"/>
      <c r="AA216" s="59" t="str">
        <f t="shared" si="26"/>
        <v/>
      </c>
      <c r="AB216" s="64" t="str">
        <f t="shared" si="27"/>
        <v/>
      </c>
      <c r="AC216" s="19" t="str">
        <f t="shared" si="28"/>
        <v/>
      </c>
    </row>
    <row r="217" spans="7:29">
      <c r="G217" s="89" t="str">
        <f t="shared" ca="1" si="23"/>
        <v/>
      </c>
      <c r="M217" s="16"/>
      <c r="N217" s="16"/>
      <c r="Q217" s="16"/>
      <c r="R217" s="59" t="str">
        <f t="shared" si="24"/>
        <v/>
      </c>
      <c r="S217" s="19" t="str">
        <f t="shared" si="25"/>
        <v/>
      </c>
      <c r="V217" s="16"/>
      <c r="W217" s="16"/>
      <c r="Z217" s="16"/>
      <c r="AA217" s="59" t="str">
        <f t="shared" si="26"/>
        <v/>
      </c>
      <c r="AB217" s="64" t="str">
        <f t="shared" si="27"/>
        <v/>
      </c>
      <c r="AC217" s="19" t="str">
        <f t="shared" si="28"/>
        <v/>
      </c>
    </row>
    <row r="218" spans="7:29">
      <c r="G218" s="89" t="str">
        <f t="shared" ca="1" si="23"/>
        <v/>
      </c>
      <c r="M218" s="16"/>
      <c r="N218" s="16"/>
      <c r="Q218" s="16"/>
      <c r="R218" s="59" t="str">
        <f t="shared" si="24"/>
        <v/>
      </c>
      <c r="S218" s="19" t="str">
        <f t="shared" si="25"/>
        <v/>
      </c>
      <c r="V218" s="16"/>
      <c r="W218" s="16"/>
      <c r="Z218" s="16"/>
      <c r="AA218" s="59" t="str">
        <f t="shared" si="26"/>
        <v/>
      </c>
      <c r="AB218" s="64" t="str">
        <f t="shared" si="27"/>
        <v/>
      </c>
      <c r="AC218" s="19" t="str">
        <f t="shared" si="28"/>
        <v/>
      </c>
    </row>
    <row r="219" spans="7:29">
      <c r="G219" s="89" t="str">
        <f t="shared" ca="1" si="23"/>
        <v/>
      </c>
      <c r="M219" s="16"/>
      <c r="N219" s="16"/>
      <c r="Q219" s="16"/>
      <c r="R219" s="59" t="str">
        <f t="shared" si="24"/>
        <v/>
      </c>
      <c r="S219" s="19" t="str">
        <f t="shared" si="25"/>
        <v/>
      </c>
      <c r="V219" s="16"/>
      <c r="W219" s="16"/>
      <c r="Z219" s="16"/>
      <c r="AA219" s="59" t="str">
        <f t="shared" si="26"/>
        <v/>
      </c>
      <c r="AB219" s="64" t="str">
        <f t="shared" si="27"/>
        <v/>
      </c>
      <c r="AC219" s="19" t="str">
        <f t="shared" si="28"/>
        <v/>
      </c>
    </row>
    <row r="220" spans="7:29">
      <c r="G220" s="89" t="str">
        <f t="shared" ca="1" si="23"/>
        <v/>
      </c>
      <c r="M220" s="16"/>
      <c r="N220" s="16"/>
      <c r="Q220" s="16"/>
      <c r="R220" s="59" t="str">
        <f t="shared" si="24"/>
        <v/>
      </c>
      <c r="S220" s="19" t="str">
        <f t="shared" si="25"/>
        <v/>
      </c>
      <c r="V220" s="16"/>
      <c r="W220" s="16"/>
      <c r="Z220" s="16"/>
      <c r="AA220" s="59" t="str">
        <f t="shared" si="26"/>
        <v/>
      </c>
      <c r="AB220" s="64" t="str">
        <f t="shared" si="27"/>
        <v/>
      </c>
      <c r="AC220" s="19" t="str">
        <f t="shared" si="28"/>
        <v/>
      </c>
    </row>
    <row r="221" spans="7:29">
      <c r="G221" s="89" t="str">
        <f t="shared" ca="1" si="23"/>
        <v/>
      </c>
      <c r="M221" s="16"/>
      <c r="N221" s="16"/>
      <c r="Q221" s="16"/>
      <c r="R221" s="59" t="str">
        <f t="shared" si="24"/>
        <v/>
      </c>
      <c r="S221" s="19" t="str">
        <f t="shared" si="25"/>
        <v/>
      </c>
      <c r="V221" s="16"/>
      <c r="W221" s="16"/>
      <c r="Z221" s="16"/>
      <c r="AA221" s="59" t="str">
        <f t="shared" si="26"/>
        <v/>
      </c>
      <c r="AB221" s="64" t="str">
        <f t="shared" si="27"/>
        <v/>
      </c>
      <c r="AC221" s="19" t="str">
        <f t="shared" si="28"/>
        <v/>
      </c>
    </row>
    <row r="222" spans="7:29">
      <c r="G222" s="89" t="str">
        <f t="shared" ca="1" si="23"/>
        <v/>
      </c>
      <c r="M222" s="16"/>
      <c r="N222" s="16"/>
      <c r="Q222" s="16"/>
      <c r="R222" s="59" t="str">
        <f t="shared" si="24"/>
        <v/>
      </c>
      <c r="S222" s="19" t="str">
        <f t="shared" si="25"/>
        <v/>
      </c>
      <c r="V222" s="16"/>
      <c r="W222" s="16"/>
      <c r="Z222" s="16"/>
      <c r="AA222" s="59" t="str">
        <f t="shared" si="26"/>
        <v/>
      </c>
      <c r="AB222" s="64" t="str">
        <f t="shared" si="27"/>
        <v/>
      </c>
      <c r="AC222" s="19" t="str">
        <f t="shared" si="28"/>
        <v/>
      </c>
    </row>
    <row r="223" spans="7:29">
      <c r="G223" s="89" t="str">
        <f t="shared" ca="1" si="23"/>
        <v/>
      </c>
      <c r="M223" s="16"/>
      <c r="N223" s="16"/>
      <c r="Q223" s="16"/>
      <c r="R223" s="59" t="str">
        <f t="shared" si="24"/>
        <v/>
      </c>
      <c r="S223" s="19" t="str">
        <f t="shared" si="25"/>
        <v/>
      </c>
      <c r="V223" s="16"/>
      <c r="W223" s="16"/>
      <c r="Z223" s="16"/>
      <c r="AA223" s="59" t="str">
        <f t="shared" si="26"/>
        <v/>
      </c>
      <c r="AB223" s="64" t="str">
        <f t="shared" si="27"/>
        <v/>
      </c>
      <c r="AC223" s="19" t="str">
        <f t="shared" si="28"/>
        <v/>
      </c>
    </row>
    <row r="224" spans="7:29">
      <c r="G224" s="89" t="str">
        <f t="shared" ca="1" si="23"/>
        <v/>
      </c>
      <c r="M224" s="16"/>
      <c r="N224" s="16"/>
      <c r="Q224" s="16"/>
      <c r="R224" s="59" t="str">
        <f t="shared" si="24"/>
        <v/>
      </c>
      <c r="S224" s="19" t="str">
        <f t="shared" si="25"/>
        <v/>
      </c>
      <c r="V224" s="16"/>
      <c r="W224" s="16"/>
      <c r="Z224" s="16"/>
      <c r="AA224" s="59" t="str">
        <f t="shared" si="26"/>
        <v/>
      </c>
      <c r="AB224" s="64" t="str">
        <f t="shared" si="27"/>
        <v/>
      </c>
      <c r="AC224" s="19" t="str">
        <f t="shared" si="28"/>
        <v/>
      </c>
    </row>
    <row r="225" spans="7:29">
      <c r="G225" s="89" t="str">
        <f t="shared" ca="1" si="23"/>
        <v/>
      </c>
      <c r="M225" s="16"/>
      <c r="N225" s="16"/>
      <c r="Q225" s="16"/>
      <c r="R225" s="59" t="str">
        <f t="shared" si="24"/>
        <v/>
      </c>
      <c r="S225" s="19" t="str">
        <f t="shared" si="25"/>
        <v/>
      </c>
      <c r="V225" s="16"/>
      <c r="W225" s="16"/>
      <c r="Z225" s="16"/>
      <c r="AA225" s="59" t="str">
        <f t="shared" si="26"/>
        <v/>
      </c>
      <c r="AB225" s="64" t="str">
        <f t="shared" si="27"/>
        <v/>
      </c>
      <c r="AC225" s="19" t="str">
        <f t="shared" si="28"/>
        <v/>
      </c>
    </row>
    <row r="226" spans="7:29">
      <c r="G226" s="89" t="str">
        <f t="shared" ca="1" si="23"/>
        <v/>
      </c>
      <c r="M226" s="16"/>
      <c r="N226" s="16"/>
      <c r="Q226" s="16"/>
      <c r="R226" s="59" t="str">
        <f t="shared" si="24"/>
        <v/>
      </c>
      <c r="S226" s="19" t="str">
        <f t="shared" si="25"/>
        <v/>
      </c>
      <c r="V226" s="16"/>
      <c r="W226" s="16"/>
      <c r="Z226" s="16"/>
      <c r="AA226" s="59" t="str">
        <f t="shared" si="26"/>
        <v/>
      </c>
      <c r="AB226" s="64" t="str">
        <f t="shared" si="27"/>
        <v/>
      </c>
      <c r="AC226" s="19" t="str">
        <f t="shared" si="28"/>
        <v/>
      </c>
    </row>
    <row r="227" spans="7:29">
      <c r="G227" s="89" t="str">
        <f t="shared" ca="1" si="23"/>
        <v/>
      </c>
      <c r="M227" s="16"/>
      <c r="N227" s="16"/>
      <c r="Q227" s="16"/>
      <c r="R227" s="59" t="str">
        <f t="shared" si="24"/>
        <v/>
      </c>
      <c r="S227" s="19" t="str">
        <f t="shared" si="25"/>
        <v/>
      </c>
      <c r="V227" s="16"/>
      <c r="W227" s="16"/>
      <c r="Z227" s="16"/>
      <c r="AA227" s="59" t="str">
        <f t="shared" si="26"/>
        <v/>
      </c>
      <c r="AB227" s="64" t="str">
        <f t="shared" si="27"/>
        <v/>
      </c>
      <c r="AC227" s="19" t="str">
        <f t="shared" si="28"/>
        <v/>
      </c>
    </row>
    <row r="228" spans="7:29">
      <c r="G228" s="89" t="str">
        <f t="shared" ca="1" si="23"/>
        <v/>
      </c>
      <c r="M228" s="16"/>
      <c r="N228" s="16"/>
      <c r="Q228" s="16"/>
      <c r="R228" s="59" t="str">
        <f t="shared" si="24"/>
        <v/>
      </c>
      <c r="S228" s="19" t="str">
        <f t="shared" si="25"/>
        <v/>
      </c>
      <c r="V228" s="16"/>
      <c r="W228" s="16"/>
      <c r="Z228" s="16"/>
      <c r="AA228" s="59" t="str">
        <f t="shared" si="26"/>
        <v/>
      </c>
      <c r="AB228" s="64" t="str">
        <f t="shared" si="27"/>
        <v/>
      </c>
      <c r="AC228" s="19" t="str">
        <f t="shared" si="28"/>
        <v/>
      </c>
    </row>
    <row r="229" spans="7:29">
      <c r="G229" s="89" t="str">
        <f t="shared" ca="1" si="23"/>
        <v/>
      </c>
      <c r="M229" s="16"/>
      <c r="N229" s="16"/>
      <c r="Q229" s="16"/>
      <c r="R229" s="59" t="str">
        <f t="shared" si="24"/>
        <v/>
      </c>
      <c r="S229" s="19" t="str">
        <f t="shared" si="25"/>
        <v/>
      </c>
      <c r="V229" s="16"/>
      <c r="W229" s="16"/>
      <c r="Z229" s="16"/>
      <c r="AA229" s="59" t="str">
        <f t="shared" si="26"/>
        <v/>
      </c>
      <c r="AB229" s="64" t="str">
        <f t="shared" si="27"/>
        <v/>
      </c>
      <c r="AC229" s="19" t="str">
        <f t="shared" si="28"/>
        <v/>
      </c>
    </row>
    <row r="230" spans="7:29">
      <c r="G230" s="89" t="str">
        <f t="shared" ca="1" si="23"/>
        <v/>
      </c>
      <c r="M230" s="16"/>
      <c r="N230" s="16"/>
      <c r="Q230" s="16"/>
      <c r="R230" s="59" t="str">
        <f t="shared" si="24"/>
        <v/>
      </c>
      <c r="S230" s="19" t="str">
        <f t="shared" si="25"/>
        <v/>
      </c>
      <c r="V230" s="16"/>
      <c r="W230" s="16"/>
      <c r="Z230" s="16"/>
      <c r="AA230" s="59" t="str">
        <f t="shared" si="26"/>
        <v/>
      </c>
      <c r="AB230" s="64" t="str">
        <f t="shared" si="27"/>
        <v/>
      </c>
      <c r="AC230" s="19" t="str">
        <f t="shared" si="28"/>
        <v/>
      </c>
    </row>
    <row r="231" spans="7:29">
      <c r="G231" s="89" t="str">
        <f t="shared" ca="1" si="23"/>
        <v/>
      </c>
      <c r="M231" s="16"/>
      <c r="N231" s="16"/>
      <c r="Q231" s="16"/>
      <c r="R231" s="59" t="str">
        <f t="shared" si="24"/>
        <v/>
      </c>
      <c r="S231" s="19" t="str">
        <f t="shared" si="25"/>
        <v/>
      </c>
      <c r="V231" s="16"/>
      <c r="W231" s="16"/>
      <c r="Z231" s="16"/>
      <c r="AA231" s="59" t="str">
        <f t="shared" si="26"/>
        <v/>
      </c>
      <c r="AB231" s="64" t="str">
        <f t="shared" si="27"/>
        <v/>
      </c>
      <c r="AC231" s="19" t="str">
        <f t="shared" si="28"/>
        <v/>
      </c>
    </row>
    <row r="232" spans="7:29">
      <c r="G232" s="89" t="str">
        <f t="shared" ca="1" si="23"/>
        <v/>
      </c>
      <c r="M232" s="16"/>
      <c r="N232" s="16"/>
      <c r="Q232" s="16"/>
      <c r="R232" s="59" t="str">
        <f t="shared" si="24"/>
        <v/>
      </c>
      <c r="S232" s="19" t="str">
        <f t="shared" si="25"/>
        <v/>
      </c>
      <c r="V232" s="16"/>
      <c r="W232" s="16"/>
      <c r="Z232" s="16"/>
      <c r="AA232" s="59" t="str">
        <f t="shared" si="26"/>
        <v/>
      </c>
      <c r="AB232" s="64" t="str">
        <f t="shared" si="27"/>
        <v/>
      </c>
      <c r="AC232" s="19" t="str">
        <f t="shared" si="28"/>
        <v/>
      </c>
    </row>
    <row r="233" spans="7:29">
      <c r="G233" s="89" t="str">
        <f t="shared" ca="1" si="23"/>
        <v/>
      </c>
      <c r="M233" s="16"/>
      <c r="N233" s="16"/>
      <c r="Q233" s="16"/>
      <c r="R233" s="59" t="str">
        <f t="shared" si="24"/>
        <v/>
      </c>
      <c r="S233" s="19" t="str">
        <f t="shared" si="25"/>
        <v/>
      </c>
      <c r="V233" s="16"/>
      <c r="W233" s="16"/>
      <c r="Z233" s="16"/>
      <c r="AA233" s="59" t="str">
        <f t="shared" si="26"/>
        <v/>
      </c>
      <c r="AB233" s="64" t="str">
        <f t="shared" si="27"/>
        <v/>
      </c>
      <c r="AC233" s="19" t="str">
        <f t="shared" si="28"/>
        <v/>
      </c>
    </row>
    <row r="234" spans="7:29">
      <c r="G234" s="89" t="str">
        <f t="shared" ca="1" si="23"/>
        <v/>
      </c>
      <c r="M234" s="16"/>
      <c r="N234" s="16"/>
      <c r="Q234" s="16"/>
      <c r="R234" s="59" t="str">
        <f t="shared" si="24"/>
        <v/>
      </c>
      <c r="S234" s="19" t="str">
        <f t="shared" si="25"/>
        <v/>
      </c>
      <c r="V234" s="16"/>
      <c r="W234" s="16"/>
      <c r="Z234" s="16"/>
      <c r="AA234" s="59" t="str">
        <f t="shared" si="26"/>
        <v/>
      </c>
      <c r="AB234" s="64" t="str">
        <f t="shared" si="27"/>
        <v/>
      </c>
      <c r="AC234" s="19" t="str">
        <f t="shared" si="28"/>
        <v/>
      </c>
    </row>
    <row r="235" spans="7:29">
      <c r="G235" s="89" t="str">
        <f t="shared" ca="1" si="23"/>
        <v/>
      </c>
      <c r="M235" s="16"/>
      <c r="N235" s="16"/>
      <c r="Q235" s="16"/>
      <c r="R235" s="59" t="str">
        <f t="shared" si="24"/>
        <v/>
      </c>
      <c r="S235" s="19" t="str">
        <f t="shared" si="25"/>
        <v/>
      </c>
      <c r="V235" s="16"/>
      <c r="W235" s="16"/>
      <c r="Z235" s="16"/>
      <c r="AA235" s="59" t="str">
        <f t="shared" si="26"/>
        <v/>
      </c>
      <c r="AB235" s="64" t="str">
        <f t="shared" si="27"/>
        <v/>
      </c>
      <c r="AC235" s="19" t="str">
        <f t="shared" si="28"/>
        <v/>
      </c>
    </row>
    <row r="236" spans="7:29">
      <c r="G236" s="89" t="str">
        <f t="shared" ca="1" si="23"/>
        <v/>
      </c>
      <c r="M236" s="16"/>
      <c r="N236" s="16"/>
      <c r="Q236" s="16"/>
      <c r="R236" s="59" t="str">
        <f t="shared" si="24"/>
        <v/>
      </c>
      <c r="S236" s="19" t="str">
        <f t="shared" si="25"/>
        <v/>
      </c>
      <c r="V236" s="16"/>
      <c r="W236" s="16"/>
      <c r="Z236" s="16"/>
      <c r="AA236" s="59" t="str">
        <f t="shared" si="26"/>
        <v/>
      </c>
      <c r="AB236" s="64" t="str">
        <f t="shared" si="27"/>
        <v/>
      </c>
      <c r="AC236" s="19" t="str">
        <f t="shared" si="28"/>
        <v/>
      </c>
    </row>
    <row r="237" spans="7:29">
      <c r="G237" s="89" t="str">
        <f t="shared" ca="1" si="23"/>
        <v/>
      </c>
      <c r="M237" s="16"/>
      <c r="N237" s="16"/>
      <c r="Q237" s="16"/>
      <c r="R237" s="59" t="str">
        <f t="shared" si="24"/>
        <v/>
      </c>
      <c r="S237" s="19" t="str">
        <f t="shared" si="25"/>
        <v/>
      </c>
      <c r="V237" s="16"/>
      <c r="W237" s="16"/>
      <c r="Z237" s="16"/>
      <c r="AA237" s="59" t="str">
        <f t="shared" si="26"/>
        <v/>
      </c>
      <c r="AB237" s="64" t="str">
        <f t="shared" si="27"/>
        <v/>
      </c>
      <c r="AC237" s="19" t="str">
        <f t="shared" si="28"/>
        <v/>
      </c>
    </row>
    <row r="238" spans="7:29">
      <c r="G238" s="89" t="str">
        <f t="shared" ca="1" si="23"/>
        <v/>
      </c>
      <c r="M238" s="16"/>
      <c r="N238" s="16"/>
      <c r="Q238" s="16"/>
      <c r="R238" s="59" t="str">
        <f t="shared" si="24"/>
        <v/>
      </c>
      <c r="S238" s="19" t="str">
        <f t="shared" si="25"/>
        <v/>
      </c>
      <c r="V238" s="16"/>
      <c r="W238" s="16"/>
      <c r="Z238" s="16"/>
      <c r="AA238" s="59" t="str">
        <f t="shared" si="26"/>
        <v/>
      </c>
      <c r="AB238" s="64" t="str">
        <f t="shared" si="27"/>
        <v/>
      </c>
      <c r="AC238" s="19" t="str">
        <f t="shared" si="28"/>
        <v/>
      </c>
    </row>
    <row r="239" spans="7:29">
      <c r="G239" s="89" t="str">
        <f t="shared" ca="1" si="23"/>
        <v/>
      </c>
      <c r="M239" s="16"/>
      <c r="N239" s="16"/>
      <c r="Q239" s="16"/>
      <c r="R239" s="59" t="str">
        <f t="shared" si="24"/>
        <v/>
      </c>
      <c r="S239" s="19" t="str">
        <f t="shared" si="25"/>
        <v/>
      </c>
      <c r="V239" s="16"/>
      <c r="W239" s="16"/>
      <c r="Z239" s="16"/>
      <c r="AA239" s="59" t="str">
        <f t="shared" si="26"/>
        <v/>
      </c>
      <c r="AB239" s="64" t="str">
        <f t="shared" si="27"/>
        <v/>
      </c>
      <c r="AC239" s="19" t="str">
        <f t="shared" si="28"/>
        <v/>
      </c>
    </row>
    <row r="240" spans="7:29">
      <c r="G240" s="89" t="str">
        <f t="shared" ca="1" si="23"/>
        <v/>
      </c>
      <c r="M240" s="16"/>
      <c r="N240" s="16"/>
      <c r="Q240" s="16"/>
      <c r="R240" s="59" t="str">
        <f t="shared" si="24"/>
        <v/>
      </c>
      <c r="S240" s="19" t="str">
        <f t="shared" si="25"/>
        <v/>
      </c>
      <c r="V240" s="16"/>
      <c r="W240" s="16"/>
      <c r="Z240" s="16"/>
      <c r="AA240" s="59" t="str">
        <f t="shared" si="26"/>
        <v/>
      </c>
      <c r="AB240" s="64" t="str">
        <f t="shared" si="27"/>
        <v/>
      </c>
      <c r="AC240" s="19" t="str">
        <f t="shared" si="28"/>
        <v/>
      </c>
    </row>
    <row r="241" spans="7:29">
      <c r="G241" s="89" t="str">
        <f t="shared" ca="1" si="23"/>
        <v/>
      </c>
      <c r="M241" s="16"/>
      <c r="N241" s="16"/>
      <c r="Q241" s="16"/>
      <c r="R241" s="59" t="str">
        <f t="shared" si="24"/>
        <v/>
      </c>
      <c r="S241" s="19" t="str">
        <f t="shared" si="25"/>
        <v/>
      </c>
      <c r="V241" s="16"/>
      <c r="W241" s="16"/>
      <c r="Z241" s="16"/>
      <c r="AA241" s="59" t="str">
        <f t="shared" si="26"/>
        <v/>
      </c>
      <c r="AB241" s="64" t="str">
        <f t="shared" si="27"/>
        <v/>
      </c>
      <c r="AC241" s="19" t="str">
        <f t="shared" si="28"/>
        <v/>
      </c>
    </row>
    <row r="242" spans="7:29">
      <c r="G242" s="89" t="str">
        <f t="shared" ca="1" si="23"/>
        <v/>
      </c>
      <c r="M242" s="16"/>
      <c r="N242" s="16"/>
      <c r="Q242" s="16"/>
      <c r="R242" s="59" t="str">
        <f t="shared" si="24"/>
        <v/>
      </c>
      <c r="S242" s="19" t="str">
        <f t="shared" si="25"/>
        <v/>
      </c>
      <c r="V242" s="16"/>
      <c r="W242" s="16"/>
      <c r="Z242" s="16"/>
      <c r="AA242" s="59" t="str">
        <f t="shared" si="26"/>
        <v/>
      </c>
      <c r="AB242" s="64" t="str">
        <f t="shared" si="27"/>
        <v/>
      </c>
      <c r="AC242" s="19" t="str">
        <f t="shared" si="28"/>
        <v/>
      </c>
    </row>
    <row r="243" spans="7:29">
      <c r="G243" s="89" t="str">
        <f t="shared" ca="1" si="23"/>
        <v/>
      </c>
      <c r="M243" s="16"/>
      <c r="N243" s="16"/>
      <c r="Q243" s="16"/>
      <c r="R243" s="59" t="str">
        <f t="shared" si="24"/>
        <v/>
      </c>
      <c r="S243" s="19" t="str">
        <f t="shared" si="25"/>
        <v/>
      </c>
      <c r="V243" s="16"/>
      <c r="W243" s="16"/>
      <c r="Z243" s="16"/>
      <c r="AA243" s="59" t="str">
        <f t="shared" si="26"/>
        <v/>
      </c>
      <c r="AB243" s="64" t="str">
        <f t="shared" si="27"/>
        <v/>
      </c>
      <c r="AC243" s="19" t="str">
        <f t="shared" si="28"/>
        <v/>
      </c>
    </row>
    <row r="244" spans="7:29">
      <c r="G244" s="89" t="str">
        <f t="shared" ca="1" si="23"/>
        <v/>
      </c>
      <c r="M244" s="16"/>
      <c r="N244" s="16"/>
      <c r="Q244" s="16"/>
      <c r="R244" s="59" t="str">
        <f t="shared" si="24"/>
        <v/>
      </c>
      <c r="S244" s="19" t="str">
        <f t="shared" si="25"/>
        <v/>
      </c>
      <c r="V244" s="16"/>
      <c r="W244" s="16"/>
      <c r="Z244" s="16"/>
      <c r="AA244" s="59" t="str">
        <f t="shared" si="26"/>
        <v/>
      </c>
      <c r="AB244" s="64" t="str">
        <f t="shared" si="27"/>
        <v/>
      </c>
      <c r="AC244" s="19" t="str">
        <f t="shared" si="28"/>
        <v/>
      </c>
    </row>
    <row r="245" spans="7:29">
      <c r="G245" s="89" t="str">
        <f t="shared" ca="1" si="23"/>
        <v/>
      </c>
      <c r="M245" s="16"/>
      <c r="N245" s="16"/>
      <c r="Q245" s="16"/>
      <c r="R245" s="59" t="str">
        <f t="shared" si="24"/>
        <v/>
      </c>
      <c r="S245" s="19" t="str">
        <f t="shared" si="25"/>
        <v/>
      </c>
      <c r="V245" s="16"/>
      <c r="W245" s="16"/>
      <c r="Z245" s="16"/>
      <c r="AA245" s="59" t="str">
        <f t="shared" si="26"/>
        <v/>
      </c>
      <c r="AB245" s="64" t="str">
        <f t="shared" si="27"/>
        <v/>
      </c>
      <c r="AC245" s="19" t="str">
        <f t="shared" si="28"/>
        <v/>
      </c>
    </row>
    <row r="246" spans="7:29">
      <c r="G246" s="89" t="str">
        <f t="shared" ca="1" si="23"/>
        <v/>
      </c>
      <c r="M246" s="16"/>
      <c r="N246" s="16"/>
      <c r="Q246" s="16"/>
      <c r="R246" s="59" t="str">
        <f t="shared" si="24"/>
        <v/>
      </c>
      <c r="S246" s="19" t="str">
        <f t="shared" si="25"/>
        <v/>
      </c>
      <c r="V246" s="16"/>
      <c r="W246" s="16"/>
      <c r="Z246" s="16"/>
      <c r="AA246" s="59" t="str">
        <f t="shared" si="26"/>
        <v/>
      </c>
      <c r="AB246" s="64" t="str">
        <f t="shared" si="27"/>
        <v/>
      </c>
      <c r="AC246" s="19" t="str">
        <f t="shared" si="28"/>
        <v/>
      </c>
    </row>
    <row r="247" spans="7:29">
      <c r="G247" s="89" t="str">
        <f t="shared" ca="1" si="23"/>
        <v/>
      </c>
      <c r="M247" s="16"/>
      <c r="N247" s="16"/>
      <c r="Q247" s="16"/>
      <c r="R247" s="59" t="str">
        <f t="shared" si="24"/>
        <v/>
      </c>
      <c r="S247" s="19" t="str">
        <f t="shared" si="25"/>
        <v/>
      </c>
      <c r="V247" s="16"/>
      <c r="W247" s="16"/>
      <c r="Z247" s="16"/>
      <c r="AA247" s="59" t="str">
        <f t="shared" si="26"/>
        <v/>
      </c>
      <c r="AB247" s="64" t="str">
        <f t="shared" si="27"/>
        <v/>
      </c>
      <c r="AC247" s="19" t="str">
        <f t="shared" si="28"/>
        <v/>
      </c>
    </row>
    <row r="248" spans="7:29">
      <c r="G248" s="89" t="str">
        <f t="shared" ca="1" si="23"/>
        <v/>
      </c>
      <c r="M248" s="16"/>
      <c r="N248" s="16"/>
      <c r="Q248" s="16"/>
      <c r="R248" s="59" t="str">
        <f t="shared" si="24"/>
        <v/>
      </c>
      <c r="S248" s="19" t="str">
        <f t="shared" si="25"/>
        <v/>
      </c>
      <c r="V248" s="16"/>
      <c r="W248" s="16"/>
      <c r="Z248" s="16"/>
      <c r="AA248" s="59" t="str">
        <f t="shared" si="26"/>
        <v/>
      </c>
      <c r="AB248" s="64" t="str">
        <f t="shared" si="27"/>
        <v/>
      </c>
      <c r="AC248" s="19" t="str">
        <f t="shared" si="28"/>
        <v/>
      </c>
    </row>
    <row r="249" spans="7:29">
      <c r="G249" s="89" t="str">
        <f t="shared" ca="1" si="23"/>
        <v/>
      </c>
      <c r="M249" s="16"/>
      <c r="N249" s="16"/>
      <c r="Q249" s="16"/>
      <c r="R249" s="59" t="str">
        <f t="shared" si="24"/>
        <v/>
      </c>
      <c r="S249" s="19" t="str">
        <f t="shared" si="25"/>
        <v/>
      </c>
      <c r="V249" s="16"/>
      <c r="W249" s="16"/>
      <c r="Z249" s="16"/>
      <c r="AA249" s="59" t="str">
        <f t="shared" si="26"/>
        <v/>
      </c>
      <c r="AB249" s="64" t="str">
        <f t="shared" si="27"/>
        <v/>
      </c>
      <c r="AC249" s="19" t="str">
        <f t="shared" si="28"/>
        <v/>
      </c>
    </row>
    <row r="250" spans="7:29">
      <c r="G250" s="89" t="str">
        <f t="shared" ca="1" si="23"/>
        <v/>
      </c>
      <c r="M250" s="16"/>
      <c r="N250" s="16"/>
      <c r="Q250" s="16"/>
      <c r="R250" s="59" t="str">
        <f t="shared" si="24"/>
        <v/>
      </c>
      <c r="S250" s="19" t="str">
        <f t="shared" si="25"/>
        <v/>
      </c>
      <c r="V250" s="16"/>
      <c r="W250" s="16"/>
      <c r="Z250" s="16"/>
      <c r="AA250" s="59" t="str">
        <f t="shared" si="26"/>
        <v/>
      </c>
      <c r="AB250" s="64" t="str">
        <f t="shared" si="27"/>
        <v/>
      </c>
      <c r="AC250" s="19" t="str">
        <f t="shared" si="28"/>
        <v/>
      </c>
    </row>
    <row r="251" spans="7:29">
      <c r="G251" s="89" t="str">
        <f t="shared" ca="1" si="23"/>
        <v/>
      </c>
      <c r="M251" s="16"/>
      <c r="N251" s="16"/>
      <c r="Q251" s="16"/>
      <c r="R251" s="59" t="str">
        <f t="shared" si="24"/>
        <v/>
      </c>
      <c r="S251" s="19" t="str">
        <f t="shared" si="25"/>
        <v/>
      </c>
      <c r="V251" s="16"/>
      <c r="W251" s="16"/>
      <c r="Z251" s="16"/>
      <c r="AA251" s="59" t="str">
        <f t="shared" si="26"/>
        <v/>
      </c>
      <c r="AB251" s="64" t="str">
        <f t="shared" si="27"/>
        <v/>
      </c>
      <c r="AC251" s="19" t="str">
        <f t="shared" si="28"/>
        <v/>
      </c>
    </row>
    <row r="252" spans="7:29">
      <c r="G252" s="89" t="str">
        <f t="shared" ca="1" si="23"/>
        <v/>
      </c>
      <c r="M252" s="16"/>
      <c r="N252" s="16"/>
      <c r="Q252" s="16"/>
      <c r="R252" s="59" t="str">
        <f t="shared" si="24"/>
        <v/>
      </c>
      <c r="S252" s="19" t="str">
        <f t="shared" si="25"/>
        <v/>
      </c>
      <c r="V252" s="16"/>
      <c r="W252" s="16"/>
      <c r="Z252" s="16"/>
      <c r="AA252" s="59" t="str">
        <f t="shared" si="26"/>
        <v/>
      </c>
      <c r="AB252" s="64" t="str">
        <f t="shared" si="27"/>
        <v/>
      </c>
      <c r="AC252" s="19" t="str">
        <f t="shared" si="28"/>
        <v/>
      </c>
    </row>
    <row r="253" spans="7:29">
      <c r="G253" s="89" t="str">
        <f t="shared" ca="1" si="23"/>
        <v/>
      </c>
      <c r="M253" s="16"/>
      <c r="N253" s="16"/>
      <c r="Q253" s="16"/>
      <c r="R253" s="59" t="str">
        <f t="shared" si="24"/>
        <v/>
      </c>
      <c r="S253" s="19" t="str">
        <f t="shared" si="25"/>
        <v/>
      </c>
      <c r="V253" s="16"/>
      <c r="W253" s="16"/>
      <c r="Z253" s="16"/>
      <c r="AA253" s="59" t="str">
        <f t="shared" si="26"/>
        <v/>
      </c>
      <c r="AB253" s="64" t="str">
        <f t="shared" si="27"/>
        <v/>
      </c>
      <c r="AC253" s="19" t="str">
        <f t="shared" si="28"/>
        <v/>
      </c>
    </row>
    <row r="254" spans="7:29">
      <c r="G254" s="89" t="str">
        <f t="shared" ca="1" si="23"/>
        <v/>
      </c>
      <c r="M254" s="16"/>
      <c r="N254" s="16"/>
      <c r="Q254" s="16"/>
      <c r="R254" s="59" t="str">
        <f t="shared" si="24"/>
        <v/>
      </c>
      <c r="S254" s="19" t="str">
        <f t="shared" si="25"/>
        <v/>
      </c>
      <c r="V254" s="16"/>
      <c r="W254" s="16"/>
      <c r="Z254" s="16"/>
      <c r="AA254" s="59" t="str">
        <f t="shared" si="26"/>
        <v/>
      </c>
      <c r="AB254" s="64" t="str">
        <f t="shared" si="27"/>
        <v/>
      </c>
      <c r="AC254" s="19" t="str">
        <f t="shared" si="28"/>
        <v/>
      </c>
    </row>
    <row r="255" spans="7:29">
      <c r="G255" s="89" t="str">
        <f t="shared" ca="1" si="23"/>
        <v/>
      </c>
      <c r="M255" s="16"/>
      <c r="N255" s="16"/>
      <c r="Q255" s="16"/>
      <c r="R255" s="59" t="str">
        <f t="shared" si="24"/>
        <v/>
      </c>
      <c r="S255" s="19" t="str">
        <f t="shared" si="25"/>
        <v/>
      </c>
      <c r="V255" s="16"/>
      <c r="W255" s="16"/>
      <c r="Z255" s="16"/>
      <c r="AA255" s="59" t="str">
        <f t="shared" si="26"/>
        <v/>
      </c>
      <c r="AB255" s="64" t="str">
        <f t="shared" si="27"/>
        <v/>
      </c>
      <c r="AC255" s="19" t="str">
        <f t="shared" si="28"/>
        <v/>
      </c>
    </row>
    <row r="256" spans="7:29">
      <c r="G256" s="89" t="str">
        <f t="shared" ca="1" si="23"/>
        <v/>
      </c>
      <c r="M256" s="16"/>
      <c r="N256" s="16"/>
      <c r="Q256" s="16"/>
      <c r="R256" s="59" t="str">
        <f t="shared" si="24"/>
        <v/>
      </c>
      <c r="S256" s="19" t="str">
        <f t="shared" si="25"/>
        <v/>
      </c>
      <c r="V256" s="16"/>
      <c r="W256" s="16"/>
      <c r="Z256" s="16"/>
      <c r="AA256" s="59" t="str">
        <f t="shared" si="26"/>
        <v/>
      </c>
      <c r="AB256" s="64" t="str">
        <f t="shared" si="27"/>
        <v/>
      </c>
      <c r="AC256" s="19" t="str">
        <f t="shared" si="28"/>
        <v/>
      </c>
    </row>
    <row r="257" spans="7:29">
      <c r="G257" s="89" t="str">
        <f t="shared" ca="1" si="23"/>
        <v/>
      </c>
      <c r="M257" s="16"/>
      <c r="N257" s="16"/>
      <c r="Q257" s="16"/>
      <c r="R257" s="59" t="str">
        <f t="shared" si="24"/>
        <v/>
      </c>
      <c r="S257" s="19" t="str">
        <f t="shared" si="25"/>
        <v/>
      </c>
      <c r="V257" s="16"/>
      <c r="W257" s="16"/>
      <c r="Z257" s="16"/>
      <c r="AA257" s="59" t="str">
        <f t="shared" si="26"/>
        <v/>
      </c>
      <c r="AB257" s="64" t="str">
        <f t="shared" si="27"/>
        <v/>
      </c>
      <c r="AC257" s="19" t="str">
        <f t="shared" si="28"/>
        <v/>
      </c>
    </row>
    <row r="258" spans="7:29">
      <c r="G258" s="89" t="str">
        <f t="shared" ca="1" si="23"/>
        <v/>
      </c>
      <c r="M258" s="16"/>
      <c r="N258" s="16"/>
      <c r="Q258" s="16"/>
      <c r="R258" s="59" t="str">
        <f t="shared" si="24"/>
        <v/>
      </c>
      <c r="S258" s="19" t="str">
        <f t="shared" si="25"/>
        <v/>
      </c>
      <c r="V258" s="16"/>
      <c r="W258" s="16"/>
      <c r="Z258" s="16"/>
      <c r="AA258" s="59" t="str">
        <f t="shared" si="26"/>
        <v/>
      </c>
      <c r="AB258" s="64" t="str">
        <f t="shared" si="27"/>
        <v/>
      </c>
      <c r="AC258" s="19" t="str">
        <f t="shared" si="28"/>
        <v/>
      </c>
    </row>
    <row r="259" spans="7:29">
      <c r="G259" s="89" t="str">
        <f t="shared" ca="1" si="23"/>
        <v/>
      </c>
      <c r="M259" s="16"/>
      <c r="N259" s="16"/>
      <c r="Q259" s="16"/>
      <c r="R259" s="59" t="str">
        <f t="shared" si="24"/>
        <v/>
      </c>
      <c r="S259" s="19" t="str">
        <f t="shared" si="25"/>
        <v/>
      </c>
      <c r="V259" s="16"/>
      <c r="W259" s="16"/>
      <c r="Z259" s="16"/>
      <c r="AA259" s="59" t="str">
        <f t="shared" si="26"/>
        <v/>
      </c>
      <c r="AB259" s="64" t="str">
        <f t="shared" si="27"/>
        <v/>
      </c>
      <c r="AC259" s="19" t="str">
        <f t="shared" si="28"/>
        <v/>
      </c>
    </row>
    <row r="260" spans="7:29">
      <c r="G260" s="89" t="str">
        <f t="shared" ref="G260:G323" ca="1" si="29">IF(AND(ISBLANK(F260)=FALSE,F260&lt;=TODAY()),"NO",IF(AND(ISBLANK(F260)=FALSE,F260&gt;TODAY()),"YES",IF(AND(ISBLANK(A260)=FALSE,ISBLANK(F260)=TRUE),"YES","")))</f>
        <v/>
      </c>
      <c r="M260" s="16"/>
      <c r="N260" s="16"/>
      <c r="Q260" s="16"/>
      <c r="R260" s="59" t="str">
        <f t="shared" ref="R260:R323" si="30">IF(AND(K260="Accepted",N260=""),"Enter date 1st dose administered",IF(AND(K260="Previously vaccinated at another facility",N260=""),"Enter date 1st dose administered",IF(AND(K260="Refused",L260=""),"Enter reason for refusal",IF(N260&lt;&gt;"","YES",IF(K260="Refused","NO",IF(AND($J260&lt;&gt;"",K260=""),"Enter Vaccination Status",IF(K260="Unknown","Unknown","")))))))</f>
        <v/>
      </c>
      <c r="S260" s="19" t="str">
        <f t="shared" ref="S260:S323" si="31">IF(N260="","",IF(J260="Pfizer-BioNTech",N260+21,IF(J260="Moderna",N260+28,IF(J260="Janssen/Johnson &amp; Johnson","N/A",""))))</f>
        <v/>
      </c>
      <c r="V260" s="16"/>
      <c r="W260" s="16"/>
      <c r="Z260" s="16"/>
      <c r="AA260" s="59" t="str">
        <f t="shared" ref="AA260:AA323" si="32">IF($J260="Janssen/Johnson &amp; Johnson","N/A",IF(AND(T260="Accepted",W260=""),"Enter date 2nd dose administered",IF(AND(T260="Previously vaccinated at another facility",W260=""),"Enter date 2nd dose administered",IF(R260="NO","NO",IF(AND(T260="Refused",U260=""),"Enter reason for refusal",IF(W260&lt;&gt;"","YES",IF(T260="Refused","NO",IF(AND(R260="YES",T260=""),"NO",IF(T260="Unknown","Unknown","")))))))))</f>
        <v/>
      </c>
      <c r="AB260" s="64" t="str">
        <f t="shared" ref="AB260:AB323" si="33">IF(OR(Z260="YES",Q260="YES"),"YES",IF(AC260="","","NO"))</f>
        <v/>
      </c>
      <c r="AC260" s="19" t="str">
        <f t="shared" ref="AC260:AC323" si="34">IF(OR(AA260="YES",AA260="Enter date 2nd dose administered"),"YES",IF(AND(J260="Janssen/Johnson &amp; Johnson",R260="YES"),"YES",IF(OR(L260="Medical Contraindication",U260="Medical Contraindication"),"Medical Contraindication",IF(AND(R260="YES",T260=""),"NEEDS 2ND DOSE",IF(AND(R260="Enter date 1st dose administered",T260=""),"NEEDS 2ND DOSE",IF(AND(R260="YES",U260="Offered and Declined"),"Refused 2nd Dose",IF(OR(R260="NO",R260="Enter reason for refusal"),"NO",IF(OR(R260="Unknown",AA260="Unknown"),"Unknown",""))))))))</f>
        <v/>
      </c>
    </row>
    <row r="261" spans="7:29">
      <c r="G261" s="89" t="str">
        <f t="shared" ca="1" si="29"/>
        <v/>
      </c>
      <c r="M261" s="16"/>
      <c r="N261" s="16"/>
      <c r="Q261" s="16"/>
      <c r="R261" s="59" t="str">
        <f t="shared" si="30"/>
        <v/>
      </c>
      <c r="S261" s="19" t="str">
        <f t="shared" si="31"/>
        <v/>
      </c>
      <c r="V261" s="16"/>
      <c r="W261" s="16"/>
      <c r="Z261" s="16"/>
      <c r="AA261" s="59" t="str">
        <f t="shared" si="32"/>
        <v/>
      </c>
      <c r="AB261" s="64" t="str">
        <f t="shared" si="33"/>
        <v/>
      </c>
      <c r="AC261" s="19" t="str">
        <f t="shared" si="34"/>
        <v/>
      </c>
    </row>
    <row r="262" spans="7:29">
      <c r="G262" s="89" t="str">
        <f t="shared" ca="1" si="29"/>
        <v/>
      </c>
      <c r="M262" s="16"/>
      <c r="N262" s="16"/>
      <c r="Q262" s="16"/>
      <c r="R262" s="59" t="str">
        <f t="shared" si="30"/>
        <v/>
      </c>
      <c r="S262" s="19" t="str">
        <f t="shared" si="31"/>
        <v/>
      </c>
      <c r="V262" s="16"/>
      <c r="W262" s="16"/>
      <c r="Z262" s="16"/>
      <c r="AA262" s="59" t="str">
        <f t="shared" si="32"/>
        <v/>
      </c>
      <c r="AB262" s="64" t="str">
        <f t="shared" si="33"/>
        <v/>
      </c>
      <c r="AC262" s="19" t="str">
        <f t="shared" si="34"/>
        <v/>
      </c>
    </row>
    <row r="263" spans="7:29">
      <c r="G263" s="89" t="str">
        <f t="shared" ca="1" si="29"/>
        <v/>
      </c>
      <c r="M263" s="16"/>
      <c r="N263" s="16"/>
      <c r="Q263" s="16"/>
      <c r="R263" s="59" t="str">
        <f t="shared" si="30"/>
        <v/>
      </c>
      <c r="S263" s="19" t="str">
        <f t="shared" si="31"/>
        <v/>
      </c>
      <c r="V263" s="16"/>
      <c r="W263" s="16"/>
      <c r="Z263" s="16"/>
      <c r="AA263" s="59" t="str">
        <f t="shared" si="32"/>
        <v/>
      </c>
      <c r="AB263" s="64" t="str">
        <f t="shared" si="33"/>
        <v/>
      </c>
      <c r="AC263" s="19" t="str">
        <f t="shared" si="34"/>
        <v/>
      </c>
    </row>
    <row r="264" spans="7:29">
      <c r="G264" s="89" t="str">
        <f t="shared" ca="1" si="29"/>
        <v/>
      </c>
      <c r="M264" s="16"/>
      <c r="N264" s="16"/>
      <c r="Q264" s="16"/>
      <c r="R264" s="59" t="str">
        <f t="shared" si="30"/>
        <v/>
      </c>
      <c r="S264" s="19" t="str">
        <f t="shared" si="31"/>
        <v/>
      </c>
      <c r="V264" s="16"/>
      <c r="W264" s="16"/>
      <c r="Z264" s="16"/>
      <c r="AA264" s="59" t="str">
        <f t="shared" si="32"/>
        <v/>
      </c>
      <c r="AB264" s="64" t="str">
        <f t="shared" si="33"/>
        <v/>
      </c>
      <c r="AC264" s="19" t="str">
        <f t="shared" si="34"/>
        <v/>
      </c>
    </row>
    <row r="265" spans="7:29">
      <c r="G265" s="89" t="str">
        <f t="shared" ca="1" si="29"/>
        <v/>
      </c>
      <c r="M265" s="16"/>
      <c r="N265" s="16"/>
      <c r="Q265" s="16"/>
      <c r="R265" s="59" t="str">
        <f t="shared" si="30"/>
        <v/>
      </c>
      <c r="S265" s="19" t="str">
        <f t="shared" si="31"/>
        <v/>
      </c>
      <c r="V265" s="16"/>
      <c r="W265" s="16"/>
      <c r="Z265" s="16"/>
      <c r="AA265" s="59" t="str">
        <f t="shared" si="32"/>
        <v/>
      </c>
      <c r="AB265" s="64" t="str">
        <f t="shared" si="33"/>
        <v/>
      </c>
      <c r="AC265" s="19" t="str">
        <f t="shared" si="34"/>
        <v/>
      </c>
    </row>
    <row r="266" spans="7:29">
      <c r="G266" s="89" t="str">
        <f t="shared" ca="1" si="29"/>
        <v/>
      </c>
      <c r="M266" s="16"/>
      <c r="N266" s="16"/>
      <c r="Q266" s="16"/>
      <c r="R266" s="59" t="str">
        <f t="shared" si="30"/>
        <v/>
      </c>
      <c r="S266" s="19" t="str">
        <f t="shared" si="31"/>
        <v/>
      </c>
      <c r="V266" s="16"/>
      <c r="W266" s="16"/>
      <c r="Z266" s="16"/>
      <c r="AA266" s="59" t="str">
        <f t="shared" si="32"/>
        <v/>
      </c>
      <c r="AB266" s="64" t="str">
        <f t="shared" si="33"/>
        <v/>
      </c>
      <c r="AC266" s="19" t="str">
        <f t="shared" si="34"/>
        <v/>
      </c>
    </row>
    <row r="267" spans="7:29">
      <c r="G267" s="89" t="str">
        <f t="shared" ca="1" si="29"/>
        <v/>
      </c>
      <c r="M267" s="16"/>
      <c r="N267" s="16"/>
      <c r="Q267" s="16"/>
      <c r="R267" s="59" t="str">
        <f t="shared" si="30"/>
        <v/>
      </c>
      <c r="S267" s="19" t="str">
        <f t="shared" si="31"/>
        <v/>
      </c>
      <c r="V267" s="16"/>
      <c r="W267" s="16"/>
      <c r="Z267" s="16"/>
      <c r="AA267" s="59" t="str">
        <f t="shared" si="32"/>
        <v/>
      </c>
      <c r="AB267" s="64" t="str">
        <f t="shared" si="33"/>
        <v/>
      </c>
      <c r="AC267" s="19" t="str">
        <f t="shared" si="34"/>
        <v/>
      </c>
    </row>
    <row r="268" spans="7:29">
      <c r="G268" s="89" t="str">
        <f t="shared" ca="1" si="29"/>
        <v/>
      </c>
      <c r="M268" s="16"/>
      <c r="N268" s="16"/>
      <c r="Q268" s="16"/>
      <c r="R268" s="59" t="str">
        <f t="shared" si="30"/>
        <v/>
      </c>
      <c r="S268" s="19" t="str">
        <f t="shared" si="31"/>
        <v/>
      </c>
      <c r="V268" s="16"/>
      <c r="W268" s="16"/>
      <c r="Z268" s="16"/>
      <c r="AA268" s="59" t="str">
        <f t="shared" si="32"/>
        <v/>
      </c>
      <c r="AB268" s="64" t="str">
        <f t="shared" si="33"/>
        <v/>
      </c>
      <c r="AC268" s="19" t="str">
        <f t="shared" si="34"/>
        <v/>
      </c>
    </row>
    <row r="269" spans="7:29">
      <c r="G269" s="89" t="str">
        <f t="shared" ca="1" si="29"/>
        <v/>
      </c>
      <c r="M269" s="16"/>
      <c r="N269" s="16"/>
      <c r="Q269" s="16"/>
      <c r="R269" s="59" t="str">
        <f t="shared" si="30"/>
        <v/>
      </c>
      <c r="S269" s="19" t="str">
        <f t="shared" si="31"/>
        <v/>
      </c>
      <c r="V269" s="16"/>
      <c r="W269" s="16"/>
      <c r="Z269" s="16"/>
      <c r="AA269" s="59" t="str">
        <f t="shared" si="32"/>
        <v/>
      </c>
      <c r="AB269" s="64" t="str">
        <f t="shared" si="33"/>
        <v/>
      </c>
      <c r="AC269" s="19" t="str">
        <f t="shared" si="34"/>
        <v/>
      </c>
    </row>
    <row r="270" spans="7:29">
      <c r="G270" s="89" t="str">
        <f t="shared" ca="1" si="29"/>
        <v/>
      </c>
      <c r="M270" s="16"/>
      <c r="N270" s="16"/>
      <c r="Q270" s="16"/>
      <c r="R270" s="59" t="str">
        <f t="shared" si="30"/>
        <v/>
      </c>
      <c r="S270" s="19" t="str">
        <f t="shared" si="31"/>
        <v/>
      </c>
      <c r="V270" s="16"/>
      <c r="W270" s="16"/>
      <c r="Z270" s="16"/>
      <c r="AA270" s="59" t="str">
        <f t="shared" si="32"/>
        <v/>
      </c>
      <c r="AB270" s="64" t="str">
        <f t="shared" si="33"/>
        <v/>
      </c>
      <c r="AC270" s="19" t="str">
        <f t="shared" si="34"/>
        <v/>
      </c>
    </row>
    <row r="271" spans="7:29">
      <c r="G271" s="89" t="str">
        <f t="shared" ca="1" si="29"/>
        <v/>
      </c>
      <c r="M271" s="16"/>
      <c r="N271" s="16"/>
      <c r="Q271" s="16"/>
      <c r="R271" s="59" t="str">
        <f t="shared" si="30"/>
        <v/>
      </c>
      <c r="S271" s="19" t="str">
        <f t="shared" si="31"/>
        <v/>
      </c>
      <c r="V271" s="16"/>
      <c r="W271" s="16"/>
      <c r="Z271" s="16"/>
      <c r="AA271" s="59" t="str">
        <f t="shared" si="32"/>
        <v/>
      </c>
      <c r="AB271" s="64" t="str">
        <f t="shared" si="33"/>
        <v/>
      </c>
      <c r="AC271" s="19" t="str">
        <f t="shared" si="34"/>
        <v/>
      </c>
    </row>
    <row r="272" spans="7:29">
      <c r="G272" s="89" t="str">
        <f t="shared" ca="1" si="29"/>
        <v/>
      </c>
      <c r="M272" s="16"/>
      <c r="N272" s="16"/>
      <c r="Q272" s="16"/>
      <c r="R272" s="59" t="str">
        <f t="shared" si="30"/>
        <v/>
      </c>
      <c r="S272" s="19" t="str">
        <f t="shared" si="31"/>
        <v/>
      </c>
      <c r="V272" s="16"/>
      <c r="W272" s="16"/>
      <c r="Z272" s="16"/>
      <c r="AA272" s="59" t="str">
        <f t="shared" si="32"/>
        <v/>
      </c>
      <c r="AB272" s="64" t="str">
        <f t="shared" si="33"/>
        <v/>
      </c>
      <c r="AC272" s="19" t="str">
        <f t="shared" si="34"/>
        <v/>
      </c>
    </row>
    <row r="273" spans="7:29">
      <c r="G273" s="89" t="str">
        <f t="shared" ca="1" si="29"/>
        <v/>
      </c>
      <c r="M273" s="16"/>
      <c r="N273" s="16"/>
      <c r="Q273" s="16"/>
      <c r="R273" s="59" t="str">
        <f t="shared" si="30"/>
        <v/>
      </c>
      <c r="S273" s="19" t="str">
        <f t="shared" si="31"/>
        <v/>
      </c>
      <c r="V273" s="16"/>
      <c r="W273" s="16"/>
      <c r="Z273" s="16"/>
      <c r="AA273" s="59" t="str">
        <f t="shared" si="32"/>
        <v/>
      </c>
      <c r="AB273" s="64" t="str">
        <f t="shared" si="33"/>
        <v/>
      </c>
      <c r="AC273" s="19" t="str">
        <f t="shared" si="34"/>
        <v/>
      </c>
    </row>
    <row r="274" spans="7:29">
      <c r="G274" s="89" t="str">
        <f t="shared" ca="1" si="29"/>
        <v/>
      </c>
      <c r="M274" s="16"/>
      <c r="N274" s="16"/>
      <c r="Q274" s="16"/>
      <c r="R274" s="59" t="str">
        <f t="shared" si="30"/>
        <v/>
      </c>
      <c r="S274" s="19" t="str">
        <f t="shared" si="31"/>
        <v/>
      </c>
      <c r="V274" s="16"/>
      <c r="W274" s="16"/>
      <c r="Z274" s="16"/>
      <c r="AA274" s="59" t="str">
        <f t="shared" si="32"/>
        <v/>
      </c>
      <c r="AB274" s="64" t="str">
        <f t="shared" si="33"/>
        <v/>
      </c>
      <c r="AC274" s="19" t="str">
        <f t="shared" si="34"/>
        <v/>
      </c>
    </row>
    <row r="275" spans="7:29">
      <c r="G275" s="89" t="str">
        <f t="shared" ca="1" si="29"/>
        <v/>
      </c>
      <c r="M275" s="16"/>
      <c r="N275" s="16"/>
      <c r="Q275" s="16"/>
      <c r="R275" s="59" t="str">
        <f t="shared" si="30"/>
        <v/>
      </c>
      <c r="S275" s="19" t="str">
        <f t="shared" si="31"/>
        <v/>
      </c>
      <c r="V275" s="16"/>
      <c r="W275" s="16"/>
      <c r="Z275" s="16"/>
      <c r="AA275" s="59" t="str">
        <f t="shared" si="32"/>
        <v/>
      </c>
      <c r="AB275" s="64" t="str">
        <f t="shared" si="33"/>
        <v/>
      </c>
      <c r="AC275" s="19" t="str">
        <f t="shared" si="34"/>
        <v/>
      </c>
    </row>
    <row r="276" spans="7:29">
      <c r="G276" s="89" t="str">
        <f t="shared" ca="1" si="29"/>
        <v/>
      </c>
      <c r="M276" s="16"/>
      <c r="N276" s="16"/>
      <c r="Q276" s="16"/>
      <c r="R276" s="59" t="str">
        <f t="shared" si="30"/>
        <v/>
      </c>
      <c r="S276" s="19" t="str">
        <f t="shared" si="31"/>
        <v/>
      </c>
      <c r="V276" s="16"/>
      <c r="W276" s="16"/>
      <c r="Z276" s="16"/>
      <c r="AA276" s="59" t="str">
        <f t="shared" si="32"/>
        <v/>
      </c>
      <c r="AB276" s="64" t="str">
        <f t="shared" si="33"/>
        <v/>
      </c>
      <c r="AC276" s="19" t="str">
        <f t="shared" si="34"/>
        <v/>
      </c>
    </row>
    <row r="277" spans="7:29">
      <c r="G277" s="89" t="str">
        <f t="shared" ca="1" si="29"/>
        <v/>
      </c>
      <c r="M277" s="16"/>
      <c r="N277" s="16"/>
      <c r="Q277" s="16"/>
      <c r="R277" s="59" t="str">
        <f t="shared" si="30"/>
        <v/>
      </c>
      <c r="S277" s="19" t="str">
        <f t="shared" si="31"/>
        <v/>
      </c>
      <c r="V277" s="16"/>
      <c r="W277" s="16"/>
      <c r="Z277" s="16"/>
      <c r="AA277" s="59" t="str">
        <f t="shared" si="32"/>
        <v/>
      </c>
      <c r="AB277" s="64" t="str">
        <f t="shared" si="33"/>
        <v/>
      </c>
      <c r="AC277" s="19" t="str">
        <f t="shared" si="34"/>
        <v/>
      </c>
    </row>
    <row r="278" spans="7:29">
      <c r="G278" s="89" t="str">
        <f t="shared" ca="1" si="29"/>
        <v/>
      </c>
      <c r="M278" s="16"/>
      <c r="N278" s="16"/>
      <c r="Q278" s="16"/>
      <c r="R278" s="59" t="str">
        <f t="shared" si="30"/>
        <v/>
      </c>
      <c r="S278" s="19" t="str">
        <f t="shared" si="31"/>
        <v/>
      </c>
      <c r="V278" s="16"/>
      <c r="W278" s="16"/>
      <c r="Z278" s="16"/>
      <c r="AA278" s="59" t="str">
        <f t="shared" si="32"/>
        <v/>
      </c>
      <c r="AB278" s="64" t="str">
        <f t="shared" si="33"/>
        <v/>
      </c>
      <c r="AC278" s="19" t="str">
        <f t="shared" si="34"/>
        <v/>
      </c>
    </row>
    <row r="279" spans="7:29">
      <c r="G279" s="89" t="str">
        <f t="shared" ca="1" si="29"/>
        <v/>
      </c>
      <c r="M279" s="16"/>
      <c r="N279" s="16"/>
      <c r="Q279" s="16"/>
      <c r="R279" s="59" t="str">
        <f t="shared" si="30"/>
        <v/>
      </c>
      <c r="S279" s="19" t="str">
        <f t="shared" si="31"/>
        <v/>
      </c>
      <c r="V279" s="16"/>
      <c r="W279" s="16"/>
      <c r="Z279" s="16"/>
      <c r="AA279" s="59" t="str">
        <f t="shared" si="32"/>
        <v/>
      </c>
      <c r="AB279" s="64" t="str">
        <f t="shared" si="33"/>
        <v/>
      </c>
      <c r="AC279" s="19" t="str">
        <f t="shared" si="34"/>
        <v/>
      </c>
    </row>
    <row r="280" spans="7:29">
      <c r="G280" s="89" t="str">
        <f t="shared" ca="1" si="29"/>
        <v/>
      </c>
      <c r="M280" s="16"/>
      <c r="N280" s="16"/>
      <c r="Q280" s="16"/>
      <c r="R280" s="59" t="str">
        <f t="shared" si="30"/>
        <v/>
      </c>
      <c r="S280" s="19" t="str">
        <f t="shared" si="31"/>
        <v/>
      </c>
      <c r="V280" s="16"/>
      <c r="W280" s="16"/>
      <c r="Z280" s="16"/>
      <c r="AA280" s="59" t="str">
        <f t="shared" si="32"/>
        <v/>
      </c>
      <c r="AB280" s="64" t="str">
        <f t="shared" si="33"/>
        <v/>
      </c>
      <c r="AC280" s="19" t="str">
        <f t="shared" si="34"/>
        <v/>
      </c>
    </row>
    <row r="281" spans="7:29">
      <c r="G281" s="89" t="str">
        <f t="shared" ca="1" si="29"/>
        <v/>
      </c>
      <c r="M281" s="16"/>
      <c r="N281" s="16"/>
      <c r="Q281" s="16"/>
      <c r="R281" s="59" t="str">
        <f t="shared" si="30"/>
        <v/>
      </c>
      <c r="S281" s="19" t="str">
        <f t="shared" si="31"/>
        <v/>
      </c>
      <c r="V281" s="16"/>
      <c r="W281" s="16"/>
      <c r="Z281" s="16"/>
      <c r="AA281" s="59" t="str">
        <f t="shared" si="32"/>
        <v/>
      </c>
      <c r="AB281" s="64" t="str">
        <f t="shared" si="33"/>
        <v/>
      </c>
      <c r="AC281" s="19" t="str">
        <f t="shared" si="34"/>
        <v/>
      </c>
    </row>
    <row r="282" spans="7:29">
      <c r="G282" s="89" t="str">
        <f t="shared" ca="1" si="29"/>
        <v/>
      </c>
      <c r="M282" s="16"/>
      <c r="N282" s="16"/>
      <c r="Q282" s="16"/>
      <c r="R282" s="59" t="str">
        <f t="shared" si="30"/>
        <v/>
      </c>
      <c r="S282" s="19" t="str">
        <f t="shared" si="31"/>
        <v/>
      </c>
      <c r="V282" s="16"/>
      <c r="W282" s="16"/>
      <c r="Z282" s="16"/>
      <c r="AA282" s="59" t="str">
        <f t="shared" si="32"/>
        <v/>
      </c>
      <c r="AB282" s="64" t="str">
        <f t="shared" si="33"/>
        <v/>
      </c>
      <c r="AC282" s="19" t="str">
        <f t="shared" si="34"/>
        <v/>
      </c>
    </row>
    <row r="283" spans="7:29">
      <c r="G283" s="89" t="str">
        <f t="shared" ca="1" si="29"/>
        <v/>
      </c>
      <c r="M283" s="16"/>
      <c r="N283" s="16"/>
      <c r="Q283" s="16"/>
      <c r="R283" s="59" t="str">
        <f t="shared" si="30"/>
        <v/>
      </c>
      <c r="S283" s="19" t="str">
        <f t="shared" si="31"/>
        <v/>
      </c>
      <c r="V283" s="16"/>
      <c r="W283" s="16"/>
      <c r="Z283" s="16"/>
      <c r="AA283" s="59" t="str">
        <f t="shared" si="32"/>
        <v/>
      </c>
      <c r="AB283" s="64" t="str">
        <f t="shared" si="33"/>
        <v/>
      </c>
      <c r="AC283" s="19" t="str">
        <f t="shared" si="34"/>
        <v/>
      </c>
    </row>
    <row r="284" spans="7:29">
      <c r="G284" s="89" t="str">
        <f t="shared" ca="1" si="29"/>
        <v/>
      </c>
      <c r="M284" s="16"/>
      <c r="N284" s="16"/>
      <c r="Q284" s="16"/>
      <c r="R284" s="59" t="str">
        <f t="shared" si="30"/>
        <v/>
      </c>
      <c r="S284" s="19" t="str">
        <f t="shared" si="31"/>
        <v/>
      </c>
      <c r="V284" s="16"/>
      <c r="W284" s="16"/>
      <c r="Z284" s="16"/>
      <c r="AA284" s="59" t="str">
        <f t="shared" si="32"/>
        <v/>
      </c>
      <c r="AB284" s="64" t="str">
        <f t="shared" si="33"/>
        <v/>
      </c>
      <c r="AC284" s="19" t="str">
        <f t="shared" si="34"/>
        <v/>
      </c>
    </row>
    <row r="285" spans="7:29">
      <c r="G285" s="89" t="str">
        <f t="shared" ca="1" si="29"/>
        <v/>
      </c>
      <c r="M285" s="16"/>
      <c r="N285" s="16"/>
      <c r="Q285" s="16"/>
      <c r="R285" s="59" t="str">
        <f t="shared" si="30"/>
        <v/>
      </c>
      <c r="S285" s="19" t="str">
        <f t="shared" si="31"/>
        <v/>
      </c>
      <c r="V285" s="16"/>
      <c r="W285" s="16"/>
      <c r="Z285" s="16"/>
      <c r="AA285" s="59" t="str">
        <f t="shared" si="32"/>
        <v/>
      </c>
      <c r="AB285" s="64" t="str">
        <f t="shared" si="33"/>
        <v/>
      </c>
      <c r="AC285" s="19" t="str">
        <f t="shared" si="34"/>
        <v/>
      </c>
    </row>
    <row r="286" spans="7:29">
      <c r="G286" s="89" t="str">
        <f t="shared" ca="1" si="29"/>
        <v/>
      </c>
      <c r="M286" s="16"/>
      <c r="N286" s="16"/>
      <c r="Q286" s="16"/>
      <c r="R286" s="59" t="str">
        <f t="shared" si="30"/>
        <v/>
      </c>
      <c r="S286" s="19" t="str">
        <f t="shared" si="31"/>
        <v/>
      </c>
      <c r="V286" s="16"/>
      <c r="W286" s="16"/>
      <c r="Z286" s="16"/>
      <c r="AA286" s="59" t="str">
        <f t="shared" si="32"/>
        <v/>
      </c>
      <c r="AB286" s="64" t="str">
        <f t="shared" si="33"/>
        <v/>
      </c>
      <c r="AC286" s="19" t="str">
        <f t="shared" si="34"/>
        <v/>
      </c>
    </row>
    <row r="287" spans="7:29">
      <c r="G287" s="89" t="str">
        <f t="shared" ca="1" si="29"/>
        <v/>
      </c>
      <c r="M287" s="16"/>
      <c r="N287" s="16"/>
      <c r="Q287" s="16"/>
      <c r="R287" s="59" t="str">
        <f t="shared" si="30"/>
        <v/>
      </c>
      <c r="S287" s="19" t="str">
        <f t="shared" si="31"/>
        <v/>
      </c>
      <c r="V287" s="16"/>
      <c r="W287" s="16"/>
      <c r="Z287" s="16"/>
      <c r="AA287" s="59" t="str">
        <f t="shared" si="32"/>
        <v/>
      </c>
      <c r="AB287" s="64" t="str">
        <f t="shared" si="33"/>
        <v/>
      </c>
      <c r="AC287" s="19" t="str">
        <f t="shared" si="34"/>
        <v/>
      </c>
    </row>
    <row r="288" spans="7:29">
      <c r="G288" s="89" t="str">
        <f t="shared" ca="1" si="29"/>
        <v/>
      </c>
      <c r="M288" s="16"/>
      <c r="N288" s="16"/>
      <c r="Q288" s="16"/>
      <c r="R288" s="59" t="str">
        <f t="shared" si="30"/>
        <v/>
      </c>
      <c r="S288" s="19" t="str">
        <f t="shared" si="31"/>
        <v/>
      </c>
      <c r="V288" s="16"/>
      <c r="W288" s="16"/>
      <c r="Z288" s="16"/>
      <c r="AA288" s="59" t="str">
        <f t="shared" si="32"/>
        <v/>
      </c>
      <c r="AB288" s="64" t="str">
        <f t="shared" si="33"/>
        <v/>
      </c>
      <c r="AC288" s="19" t="str">
        <f t="shared" si="34"/>
        <v/>
      </c>
    </row>
    <row r="289" spans="7:29">
      <c r="G289" s="89" t="str">
        <f t="shared" ca="1" si="29"/>
        <v/>
      </c>
      <c r="M289" s="16"/>
      <c r="N289" s="16"/>
      <c r="Q289" s="16"/>
      <c r="R289" s="59" t="str">
        <f t="shared" si="30"/>
        <v/>
      </c>
      <c r="S289" s="19" t="str">
        <f t="shared" si="31"/>
        <v/>
      </c>
      <c r="V289" s="16"/>
      <c r="W289" s="16"/>
      <c r="Z289" s="16"/>
      <c r="AA289" s="59" t="str">
        <f t="shared" si="32"/>
        <v/>
      </c>
      <c r="AB289" s="64" t="str">
        <f t="shared" si="33"/>
        <v/>
      </c>
      <c r="AC289" s="19" t="str">
        <f t="shared" si="34"/>
        <v/>
      </c>
    </row>
    <row r="290" spans="7:29">
      <c r="G290" s="89" t="str">
        <f t="shared" ca="1" si="29"/>
        <v/>
      </c>
      <c r="M290" s="16"/>
      <c r="N290" s="16"/>
      <c r="Q290" s="16"/>
      <c r="R290" s="59" t="str">
        <f t="shared" si="30"/>
        <v/>
      </c>
      <c r="S290" s="19" t="str">
        <f t="shared" si="31"/>
        <v/>
      </c>
      <c r="V290" s="16"/>
      <c r="W290" s="16"/>
      <c r="Z290" s="16"/>
      <c r="AA290" s="59" t="str">
        <f t="shared" si="32"/>
        <v/>
      </c>
      <c r="AB290" s="64" t="str">
        <f t="shared" si="33"/>
        <v/>
      </c>
      <c r="AC290" s="19" t="str">
        <f t="shared" si="34"/>
        <v/>
      </c>
    </row>
    <row r="291" spans="7:29">
      <c r="G291" s="89" t="str">
        <f t="shared" ca="1" si="29"/>
        <v/>
      </c>
      <c r="M291" s="16"/>
      <c r="N291" s="16"/>
      <c r="Q291" s="16"/>
      <c r="R291" s="59" t="str">
        <f t="shared" si="30"/>
        <v/>
      </c>
      <c r="S291" s="19" t="str">
        <f t="shared" si="31"/>
        <v/>
      </c>
      <c r="V291" s="16"/>
      <c r="W291" s="16"/>
      <c r="Z291" s="16"/>
      <c r="AA291" s="59" t="str">
        <f t="shared" si="32"/>
        <v/>
      </c>
      <c r="AB291" s="64" t="str">
        <f t="shared" si="33"/>
        <v/>
      </c>
      <c r="AC291" s="19" t="str">
        <f t="shared" si="34"/>
        <v/>
      </c>
    </row>
    <row r="292" spans="7:29">
      <c r="G292" s="89" t="str">
        <f t="shared" ca="1" si="29"/>
        <v/>
      </c>
      <c r="M292" s="16"/>
      <c r="N292" s="16"/>
      <c r="Q292" s="16"/>
      <c r="R292" s="59" t="str">
        <f t="shared" si="30"/>
        <v/>
      </c>
      <c r="S292" s="19" t="str">
        <f t="shared" si="31"/>
        <v/>
      </c>
      <c r="V292" s="16"/>
      <c r="W292" s="16"/>
      <c r="Z292" s="16"/>
      <c r="AA292" s="59" t="str">
        <f t="shared" si="32"/>
        <v/>
      </c>
      <c r="AB292" s="64" t="str">
        <f t="shared" si="33"/>
        <v/>
      </c>
      <c r="AC292" s="19" t="str">
        <f t="shared" si="34"/>
        <v/>
      </c>
    </row>
    <row r="293" spans="7:29">
      <c r="G293" s="89" t="str">
        <f t="shared" ca="1" si="29"/>
        <v/>
      </c>
      <c r="M293" s="16"/>
      <c r="N293" s="16"/>
      <c r="Q293" s="16"/>
      <c r="R293" s="59" t="str">
        <f t="shared" si="30"/>
        <v/>
      </c>
      <c r="S293" s="19" t="str">
        <f t="shared" si="31"/>
        <v/>
      </c>
      <c r="V293" s="16"/>
      <c r="W293" s="16"/>
      <c r="Z293" s="16"/>
      <c r="AA293" s="59" t="str">
        <f t="shared" si="32"/>
        <v/>
      </c>
      <c r="AB293" s="64" t="str">
        <f t="shared" si="33"/>
        <v/>
      </c>
      <c r="AC293" s="19" t="str">
        <f t="shared" si="34"/>
        <v/>
      </c>
    </row>
    <row r="294" spans="7:29">
      <c r="G294" s="89" t="str">
        <f t="shared" ca="1" si="29"/>
        <v/>
      </c>
      <c r="M294" s="16"/>
      <c r="N294" s="16"/>
      <c r="Q294" s="16"/>
      <c r="R294" s="59" t="str">
        <f t="shared" si="30"/>
        <v/>
      </c>
      <c r="S294" s="19" t="str">
        <f t="shared" si="31"/>
        <v/>
      </c>
      <c r="V294" s="16"/>
      <c r="W294" s="16"/>
      <c r="Z294" s="16"/>
      <c r="AA294" s="59" t="str">
        <f t="shared" si="32"/>
        <v/>
      </c>
      <c r="AB294" s="64" t="str">
        <f t="shared" si="33"/>
        <v/>
      </c>
      <c r="AC294" s="19" t="str">
        <f t="shared" si="34"/>
        <v/>
      </c>
    </row>
    <row r="295" spans="7:29">
      <c r="G295" s="89" t="str">
        <f t="shared" ca="1" si="29"/>
        <v/>
      </c>
      <c r="M295" s="16"/>
      <c r="N295" s="16"/>
      <c r="Q295" s="16"/>
      <c r="R295" s="59" t="str">
        <f t="shared" si="30"/>
        <v/>
      </c>
      <c r="S295" s="19" t="str">
        <f t="shared" si="31"/>
        <v/>
      </c>
      <c r="V295" s="16"/>
      <c r="W295" s="16"/>
      <c r="Z295" s="16"/>
      <c r="AA295" s="59" t="str">
        <f t="shared" si="32"/>
        <v/>
      </c>
      <c r="AB295" s="64" t="str">
        <f t="shared" si="33"/>
        <v/>
      </c>
      <c r="AC295" s="19" t="str">
        <f t="shared" si="34"/>
        <v/>
      </c>
    </row>
    <row r="296" spans="7:29">
      <c r="G296" s="89" t="str">
        <f t="shared" ca="1" si="29"/>
        <v/>
      </c>
      <c r="M296" s="16"/>
      <c r="N296" s="16"/>
      <c r="Q296" s="16"/>
      <c r="R296" s="59" t="str">
        <f t="shared" si="30"/>
        <v/>
      </c>
      <c r="S296" s="19" t="str">
        <f t="shared" si="31"/>
        <v/>
      </c>
      <c r="V296" s="16"/>
      <c r="W296" s="16"/>
      <c r="Z296" s="16"/>
      <c r="AA296" s="59" t="str">
        <f t="shared" si="32"/>
        <v/>
      </c>
      <c r="AB296" s="64" t="str">
        <f t="shared" si="33"/>
        <v/>
      </c>
      <c r="AC296" s="19" t="str">
        <f t="shared" si="34"/>
        <v/>
      </c>
    </row>
    <row r="297" spans="7:29">
      <c r="G297" s="89" t="str">
        <f t="shared" ca="1" si="29"/>
        <v/>
      </c>
      <c r="M297" s="16"/>
      <c r="N297" s="16"/>
      <c r="Q297" s="16"/>
      <c r="R297" s="59" t="str">
        <f t="shared" si="30"/>
        <v/>
      </c>
      <c r="S297" s="19" t="str">
        <f t="shared" si="31"/>
        <v/>
      </c>
      <c r="V297" s="16"/>
      <c r="W297" s="16"/>
      <c r="Z297" s="16"/>
      <c r="AA297" s="59" t="str">
        <f t="shared" si="32"/>
        <v/>
      </c>
      <c r="AB297" s="64" t="str">
        <f t="shared" si="33"/>
        <v/>
      </c>
      <c r="AC297" s="19" t="str">
        <f t="shared" si="34"/>
        <v/>
      </c>
    </row>
    <row r="298" spans="7:29">
      <c r="G298" s="89" t="str">
        <f t="shared" ca="1" si="29"/>
        <v/>
      </c>
      <c r="M298" s="16"/>
      <c r="N298" s="16"/>
      <c r="Q298" s="16"/>
      <c r="R298" s="59" t="str">
        <f t="shared" si="30"/>
        <v/>
      </c>
      <c r="S298" s="19" t="str">
        <f t="shared" si="31"/>
        <v/>
      </c>
      <c r="V298" s="16"/>
      <c r="W298" s="16"/>
      <c r="Z298" s="16"/>
      <c r="AA298" s="59" t="str">
        <f t="shared" si="32"/>
        <v/>
      </c>
      <c r="AB298" s="64" t="str">
        <f t="shared" si="33"/>
        <v/>
      </c>
      <c r="AC298" s="19" t="str">
        <f t="shared" si="34"/>
        <v/>
      </c>
    </row>
    <row r="299" spans="7:29">
      <c r="G299" s="89" t="str">
        <f t="shared" ca="1" si="29"/>
        <v/>
      </c>
      <c r="M299" s="16"/>
      <c r="N299" s="16"/>
      <c r="Q299" s="16"/>
      <c r="R299" s="59" t="str">
        <f t="shared" si="30"/>
        <v/>
      </c>
      <c r="S299" s="19" t="str">
        <f t="shared" si="31"/>
        <v/>
      </c>
      <c r="V299" s="16"/>
      <c r="W299" s="16"/>
      <c r="Z299" s="16"/>
      <c r="AA299" s="59" t="str">
        <f t="shared" si="32"/>
        <v/>
      </c>
      <c r="AB299" s="64" t="str">
        <f t="shared" si="33"/>
        <v/>
      </c>
      <c r="AC299" s="19" t="str">
        <f t="shared" si="34"/>
        <v/>
      </c>
    </row>
    <row r="300" spans="7:29">
      <c r="G300" s="89" t="str">
        <f t="shared" ca="1" si="29"/>
        <v/>
      </c>
      <c r="M300" s="16"/>
      <c r="N300" s="16"/>
      <c r="Q300" s="16"/>
      <c r="R300" s="59" t="str">
        <f t="shared" si="30"/>
        <v/>
      </c>
      <c r="S300" s="19" t="str">
        <f t="shared" si="31"/>
        <v/>
      </c>
      <c r="V300" s="16"/>
      <c r="W300" s="16"/>
      <c r="Z300" s="16"/>
      <c r="AA300" s="59" t="str">
        <f t="shared" si="32"/>
        <v/>
      </c>
      <c r="AB300" s="64" t="str">
        <f t="shared" si="33"/>
        <v/>
      </c>
      <c r="AC300" s="19" t="str">
        <f t="shared" si="34"/>
        <v/>
      </c>
    </row>
    <row r="301" spans="7:29">
      <c r="G301" s="89" t="str">
        <f t="shared" ca="1" si="29"/>
        <v/>
      </c>
      <c r="M301" s="16"/>
      <c r="N301" s="16"/>
      <c r="Q301" s="16"/>
      <c r="R301" s="59" t="str">
        <f t="shared" si="30"/>
        <v/>
      </c>
      <c r="S301" s="19" t="str">
        <f t="shared" si="31"/>
        <v/>
      </c>
      <c r="V301" s="16"/>
      <c r="W301" s="16"/>
      <c r="Z301" s="16"/>
      <c r="AA301" s="59" t="str">
        <f t="shared" si="32"/>
        <v/>
      </c>
      <c r="AB301" s="64" t="str">
        <f t="shared" si="33"/>
        <v/>
      </c>
      <c r="AC301" s="19" t="str">
        <f t="shared" si="34"/>
        <v/>
      </c>
    </row>
    <row r="302" spans="7:29">
      <c r="G302" s="89" t="str">
        <f t="shared" ca="1" si="29"/>
        <v/>
      </c>
      <c r="M302" s="16"/>
      <c r="N302" s="16"/>
      <c r="Q302" s="16"/>
      <c r="R302" s="59" t="str">
        <f t="shared" si="30"/>
        <v/>
      </c>
      <c r="S302" s="19" t="str">
        <f t="shared" si="31"/>
        <v/>
      </c>
      <c r="V302" s="16"/>
      <c r="W302" s="16"/>
      <c r="Z302" s="16"/>
      <c r="AA302" s="59" t="str">
        <f t="shared" si="32"/>
        <v/>
      </c>
      <c r="AB302" s="64" t="str">
        <f t="shared" si="33"/>
        <v/>
      </c>
      <c r="AC302" s="19" t="str">
        <f t="shared" si="34"/>
        <v/>
      </c>
    </row>
    <row r="303" spans="7:29">
      <c r="G303" s="89" t="str">
        <f t="shared" ca="1" si="29"/>
        <v/>
      </c>
      <c r="M303" s="16"/>
      <c r="N303" s="16"/>
      <c r="Q303" s="16"/>
      <c r="R303" s="59" t="str">
        <f t="shared" si="30"/>
        <v/>
      </c>
      <c r="S303" s="19" t="str">
        <f t="shared" si="31"/>
        <v/>
      </c>
      <c r="V303" s="16"/>
      <c r="W303" s="16"/>
      <c r="Z303" s="16"/>
      <c r="AA303" s="59" t="str">
        <f t="shared" si="32"/>
        <v/>
      </c>
      <c r="AB303" s="64" t="str">
        <f t="shared" si="33"/>
        <v/>
      </c>
      <c r="AC303" s="19" t="str">
        <f t="shared" si="34"/>
        <v/>
      </c>
    </row>
    <row r="304" spans="7:29">
      <c r="G304" s="89" t="str">
        <f t="shared" ca="1" si="29"/>
        <v/>
      </c>
      <c r="M304" s="16"/>
      <c r="N304" s="16"/>
      <c r="Q304" s="16"/>
      <c r="R304" s="59" t="str">
        <f t="shared" si="30"/>
        <v/>
      </c>
      <c r="S304" s="19" t="str">
        <f t="shared" si="31"/>
        <v/>
      </c>
      <c r="V304" s="16"/>
      <c r="W304" s="16"/>
      <c r="Z304" s="16"/>
      <c r="AA304" s="59" t="str">
        <f t="shared" si="32"/>
        <v/>
      </c>
      <c r="AB304" s="64" t="str">
        <f t="shared" si="33"/>
        <v/>
      </c>
      <c r="AC304" s="19" t="str">
        <f t="shared" si="34"/>
        <v/>
      </c>
    </row>
    <row r="305" spans="7:29">
      <c r="G305" s="89" t="str">
        <f t="shared" ca="1" si="29"/>
        <v/>
      </c>
      <c r="M305" s="16"/>
      <c r="N305" s="16"/>
      <c r="Q305" s="16"/>
      <c r="R305" s="59" t="str">
        <f t="shared" si="30"/>
        <v/>
      </c>
      <c r="S305" s="19" t="str">
        <f t="shared" si="31"/>
        <v/>
      </c>
      <c r="V305" s="16"/>
      <c r="W305" s="16"/>
      <c r="Z305" s="16"/>
      <c r="AA305" s="59" t="str">
        <f t="shared" si="32"/>
        <v/>
      </c>
      <c r="AB305" s="64" t="str">
        <f t="shared" si="33"/>
        <v/>
      </c>
      <c r="AC305" s="19" t="str">
        <f t="shared" si="34"/>
        <v/>
      </c>
    </row>
    <row r="306" spans="7:29">
      <c r="G306" s="89" t="str">
        <f t="shared" ca="1" si="29"/>
        <v/>
      </c>
      <c r="M306" s="16"/>
      <c r="N306" s="16"/>
      <c r="Q306" s="16"/>
      <c r="R306" s="59" t="str">
        <f t="shared" si="30"/>
        <v/>
      </c>
      <c r="S306" s="19" t="str">
        <f t="shared" si="31"/>
        <v/>
      </c>
      <c r="V306" s="16"/>
      <c r="W306" s="16"/>
      <c r="Z306" s="16"/>
      <c r="AA306" s="59" t="str">
        <f t="shared" si="32"/>
        <v/>
      </c>
      <c r="AB306" s="64" t="str">
        <f t="shared" si="33"/>
        <v/>
      </c>
      <c r="AC306" s="19" t="str">
        <f t="shared" si="34"/>
        <v/>
      </c>
    </row>
    <row r="307" spans="7:29">
      <c r="G307" s="89" t="str">
        <f t="shared" ca="1" si="29"/>
        <v/>
      </c>
      <c r="M307" s="16"/>
      <c r="N307" s="16"/>
      <c r="Q307" s="16"/>
      <c r="R307" s="59" t="str">
        <f t="shared" si="30"/>
        <v/>
      </c>
      <c r="S307" s="19" t="str">
        <f t="shared" si="31"/>
        <v/>
      </c>
      <c r="V307" s="16"/>
      <c r="W307" s="16"/>
      <c r="Z307" s="16"/>
      <c r="AA307" s="59" t="str">
        <f t="shared" si="32"/>
        <v/>
      </c>
      <c r="AB307" s="64" t="str">
        <f t="shared" si="33"/>
        <v/>
      </c>
      <c r="AC307" s="19" t="str">
        <f t="shared" si="34"/>
        <v/>
      </c>
    </row>
    <row r="308" spans="7:29">
      <c r="G308" s="89" t="str">
        <f t="shared" ca="1" si="29"/>
        <v/>
      </c>
      <c r="M308" s="16"/>
      <c r="N308" s="16"/>
      <c r="Q308" s="16"/>
      <c r="R308" s="59" t="str">
        <f t="shared" si="30"/>
        <v/>
      </c>
      <c r="S308" s="19" t="str">
        <f t="shared" si="31"/>
        <v/>
      </c>
      <c r="V308" s="16"/>
      <c r="W308" s="16"/>
      <c r="Z308" s="16"/>
      <c r="AA308" s="59" t="str">
        <f t="shared" si="32"/>
        <v/>
      </c>
      <c r="AB308" s="64" t="str">
        <f t="shared" si="33"/>
        <v/>
      </c>
      <c r="AC308" s="19" t="str">
        <f t="shared" si="34"/>
        <v/>
      </c>
    </row>
    <row r="309" spans="7:29">
      <c r="G309" s="89" t="str">
        <f t="shared" ca="1" si="29"/>
        <v/>
      </c>
      <c r="M309" s="16"/>
      <c r="N309" s="16"/>
      <c r="Q309" s="16"/>
      <c r="R309" s="59" t="str">
        <f t="shared" si="30"/>
        <v/>
      </c>
      <c r="S309" s="19" t="str">
        <f t="shared" si="31"/>
        <v/>
      </c>
      <c r="V309" s="16"/>
      <c r="W309" s="16"/>
      <c r="Z309" s="16"/>
      <c r="AA309" s="59" t="str">
        <f t="shared" si="32"/>
        <v/>
      </c>
      <c r="AB309" s="64" t="str">
        <f t="shared" si="33"/>
        <v/>
      </c>
      <c r="AC309" s="19" t="str">
        <f t="shared" si="34"/>
        <v/>
      </c>
    </row>
    <row r="310" spans="7:29">
      <c r="G310" s="89" t="str">
        <f t="shared" ca="1" si="29"/>
        <v/>
      </c>
      <c r="M310" s="16"/>
      <c r="N310" s="16"/>
      <c r="Q310" s="16"/>
      <c r="R310" s="59" t="str">
        <f t="shared" si="30"/>
        <v/>
      </c>
      <c r="S310" s="19" t="str">
        <f t="shared" si="31"/>
        <v/>
      </c>
      <c r="V310" s="16"/>
      <c r="W310" s="16"/>
      <c r="Z310" s="16"/>
      <c r="AA310" s="59" t="str">
        <f t="shared" si="32"/>
        <v/>
      </c>
      <c r="AB310" s="64" t="str">
        <f t="shared" si="33"/>
        <v/>
      </c>
      <c r="AC310" s="19" t="str">
        <f t="shared" si="34"/>
        <v/>
      </c>
    </row>
    <row r="311" spans="7:29">
      <c r="G311" s="89" t="str">
        <f t="shared" ca="1" si="29"/>
        <v/>
      </c>
      <c r="M311" s="16"/>
      <c r="N311" s="16"/>
      <c r="Q311" s="16"/>
      <c r="R311" s="59" t="str">
        <f t="shared" si="30"/>
        <v/>
      </c>
      <c r="S311" s="19" t="str">
        <f t="shared" si="31"/>
        <v/>
      </c>
      <c r="V311" s="16"/>
      <c r="W311" s="16"/>
      <c r="Z311" s="16"/>
      <c r="AA311" s="59" t="str">
        <f t="shared" si="32"/>
        <v/>
      </c>
      <c r="AB311" s="64" t="str">
        <f t="shared" si="33"/>
        <v/>
      </c>
      <c r="AC311" s="19" t="str">
        <f t="shared" si="34"/>
        <v/>
      </c>
    </row>
    <row r="312" spans="7:29">
      <c r="G312" s="89" t="str">
        <f t="shared" ca="1" si="29"/>
        <v/>
      </c>
      <c r="M312" s="16"/>
      <c r="N312" s="16"/>
      <c r="Q312" s="16"/>
      <c r="R312" s="59" t="str">
        <f t="shared" si="30"/>
        <v/>
      </c>
      <c r="S312" s="19" t="str">
        <f t="shared" si="31"/>
        <v/>
      </c>
      <c r="V312" s="16"/>
      <c r="W312" s="16"/>
      <c r="Z312" s="16"/>
      <c r="AA312" s="59" t="str">
        <f t="shared" si="32"/>
        <v/>
      </c>
      <c r="AB312" s="64" t="str">
        <f t="shared" si="33"/>
        <v/>
      </c>
      <c r="AC312" s="19" t="str">
        <f t="shared" si="34"/>
        <v/>
      </c>
    </row>
    <row r="313" spans="7:29">
      <c r="G313" s="89" t="str">
        <f t="shared" ca="1" si="29"/>
        <v/>
      </c>
      <c r="M313" s="16"/>
      <c r="N313" s="16"/>
      <c r="Q313" s="16"/>
      <c r="R313" s="59" t="str">
        <f t="shared" si="30"/>
        <v/>
      </c>
      <c r="S313" s="19" t="str">
        <f t="shared" si="31"/>
        <v/>
      </c>
      <c r="V313" s="16"/>
      <c r="W313" s="16"/>
      <c r="Z313" s="16"/>
      <c r="AA313" s="59" t="str">
        <f t="shared" si="32"/>
        <v/>
      </c>
      <c r="AB313" s="64" t="str">
        <f t="shared" si="33"/>
        <v/>
      </c>
      <c r="AC313" s="19" t="str">
        <f t="shared" si="34"/>
        <v/>
      </c>
    </row>
    <row r="314" spans="7:29">
      <c r="G314" s="89" t="str">
        <f t="shared" ca="1" si="29"/>
        <v/>
      </c>
      <c r="M314" s="16"/>
      <c r="N314" s="16"/>
      <c r="Q314" s="16"/>
      <c r="R314" s="59" t="str">
        <f t="shared" si="30"/>
        <v/>
      </c>
      <c r="S314" s="19" t="str">
        <f t="shared" si="31"/>
        <v/>
      </c>
      <c r="V314" s="16"/>
      <c r="W314" s="16"/>
      <c r="Z314" s="16"/>
      <c r="AA314" s="59" t="str">
        <f t="shared" si="32"/>
        <v/>
      </c>
      <c r="AB314" s="64" t="str">
        <f t="shared" si="33"/>
        <v/>
      </c>
      <c r="AC314" s="19" t="str">
        <f t="shared" si="34"/>
        <v/>
      </c>
    </row>
    <row r="315" spans="7:29">
      <c r="G315" s="89" t="str">
        <f t="shared" ca="1" si="29"/>
        <v/>
      </c>
      <c r="M315" s="16"/>
      <c r="N315" s="16"/>
      <c r="Q315" s="16"/>
      <c r="R315" s="59" t="str">
        <f t="shared" si="30"/>
        <v/>
      </c>
      <c r="S315" s="19" t="str">
        <f t="shared" si="31"/>
        <v/>
      </c>
      <c r="V315" s="16"/>
      <c r="W315" s="16"/>
      <c r="Z315" s="16"/>
      <c r="AA315" s="59" t="str">
        <f t="shared" si="32"/>
        <v/>
      </c>
      <c r="AB315" s="64" t="str">
        <f t="shared" si="33"/>
        <v/>
      </c>
      <c r="AC315" s="19" t="str">
        <f t="shared" si="34"/>
        <v/>
      </c>
    </row>
    <row r="316" spans="7:29">
      <c r="G316" s="89" t="str">
        <f t="shared" ca="1" si="29"/>
        <v/>
      </c>
      <c r="M316" s="16"/>
      <c r="N316" s="16"/>
      <c r="Q316" s="16"/>
      <c r="R316" s="59" t="str">
        <f t="shared" si="30"/>
        <v/>
      </c>
      <c r="S316" s="19" t="str">
        <f t="shared" si="31"/>
        <v/>
      </c>
      <c r="V316" s="16"/>
      <c r="W316" s="16"/>
      <c r="Z316" s="16"/>
      <c r="AA316" s="59" t="str">
        <f t="shared" si="32"/>
        <v/>
      </c>
      <c r="AB316" s="64" t="str">
        <f t="shared" si="33"/>
        <v/>
      </c>
      <c r="AC316" s="19" t="str">
        <f t="shared" si="34"/>
        <v/>
      </c>
    </row>
    <row r="317" spans="7:29">
      <c r="G317" s="89" t="str">
        <f t="shared" ca="1" si="29"/>
        <v/>
      </c>
      <c r="M317" s="16"/>
      <c r="N317" s="16"/>
      <c r="Q317" s="16"/>
      <c r="R317" s="59" t="str">
        <f t="shared" si="30"/>
        <v/>
      </c>
      <c r="S317" s="19" t="str">
        <f t="shared" si="31"/>
        <v/>
      </c>
      <c r="V317" s="16"/>
      <c r="W317" s="16"/>
      <c r="Z317" s="16"/>
      <c r="AA317" s="59" t="str">
        <f t="shared" si="32"/>
        <v/>
      </c>
      <c r="AB317" s="64" t="str">
        <f t="shared" si="33"/>
        <v/>
      </c>
      <c r="AC317" s="19" t="str">
        <f t="shared" si="34"/>
        <v/>
      </c>
    </row>
    <row r="318" spans="7:29">
      <c r="G318" s="89" t="str">
        <f t="shared" ca="1" si="29"/>
        <v/>
      </c>
      <c r="M318" s="16"/>
      <c r="N318" s="16"/>
      <c r="Q318" s="16"/>
      <c r="R318" s="59" t="str">
        <f t="shared" si="30"/>
        <v/>
      </c>
      <c r="S318" s="19" t="str">
        <f t="shared" si="31"/>
        <v/>
      </c>
      <c r="V318" s="16"/>
      <c r="W318" s="16"/>
      <c r="Z318" s="16"/>
      <c r="AA318" s="59" t="str">
        <f t="shared" si="32"/>
        <v/>
      </c>
      <c r="AB318" s="64" t="str">
        <f t="shared" si="33"/>
        <v/>
      </c>
      <c r="AC318" s="19" t="str">
        <f t="shared" si="34"/>
        <v/>
      </c>
    </row>
    <row r="319" spans="7:29">
      <c r="G319" s="89" t="str">
        <f t="shared" ca="1" si="29"/>
        <v/>
      </c>
      <c r="M319" s="16"/>
      <c r="N319" s="16"/>
      <c r="Q319" s="16"/>
      <c r="R319" s="59" t="str">
        <f t="shared" si="30"/>
        <v/>
      </c>
      <c r="S319" s="19" t="str">
        <f t="shared" si="31"/>
        <v/>
      </c>
      <c r="V319" s="16"/>
      <c r="W319" s="16"/>
      <c r="Z319" s="16"/>
      <c r="AA319" s="59" t="str">
        <f t="shared" si="32"/>
        <v/>
      </c>
      <c r="AB319" s="64" t="str">
        <f t="shared" si="33"/>
        <v/>
      </c>
      <c r="AC319" s="19" t="str">
        <f t="shared" si="34"/>
        <v/>
      </c>
    </row>
    <row r="320" spans="7:29">
      <c r="G320" s="89" t="str">
        <f t="shared" ca="1" si="29"/>
        <v/>
      </c>
      <c r="M320" s="16"/>
      <c r="N320" s="16"/>
      <c r="Q320" s="16"/>
      <c r="R320" s="59" t="str">
        <f t="shared" si="30"/>
        <v/>
      </c>
      <c r="S320" s="19" t="str">
        <f t="shared" si="31"/>
        <v/>
      </c>
      <c r="V320" s="16"/>
      <c r="W320" s="16"/>
      <c r="Z320" s="16"/>
      <c r="AA320" s="59" t="str">
        <f t="shared" si="32"/>
        <v/>
      </c>
      <c r="AB320" s="64" t="str">
        <f t="shared" si="33"/>
        <v/>
      </c>
      <c r="AC320" s="19" t="str">
        <f t="shared" si="34"/>
        <v/>
      </c>
    </row>
    <row r="321" spans="7:29">
      <c r="G321" s="89" t="str">
        <f t="shared" ca="1" si="29"/>
        <v/>
      </c>
      <c r="M321" s="16"/>
      <c r="N321" s="16"/>
      <c r="Q321" s="16"/>
      <c r="R321" s="59" t="str">
        <f t="shared" si="30"/>
        <v/>
      </c>
      <c r="S321" s="19" t="str">
        <f t="shared" si="31"/>
        <v/>
      </c>
      <c r="V321" s="16"/>
      <c r="W321" s="16"/>
      <c r="Z321" s="16"/>
      <c r="AA321" s="59" t="str">
        <f t="shared" si="32"/>
        <v/>
      </c>
      <c r="AB321" s="64" t="str">
        <f t="shared" si="33"/>
        <v/>
      </c>
      <c r="AC321" s="19" t="str">
        <f t="shared" si="34"/>
        <v/>
      </c>
    </row>
    <row r="322" spans="7:29">
      <c r="G322" s="89" t="str">
        <f t="shared" ca="1" si="29"/>
        <v/>
      </c>
      <c r="M322" s="16"/>
      <c r="N322" s="16"/>
      <c r="Q322" s="16"/>
      <c r="R322" s="59" t="str">
        <f t="shared" si="30"/>
        <v/>
      </c>
      <c r="S322" s="19" t="str">
        <f t="shared" si="31"/>
        <v/>
      </c>
      <c r="V322" s="16"/>
      <c r="W322" s="16"/>
      <c r="Z322" s="16"/>
      <c r="AA322" s="59" t="str">
        <f t="shared" si="32"/>
        <v/>
      </c>
      <c r="AB322" s="64" t="str">
        <f t="shared" si="33"/>
        <v/>
      </c>
      <c r="AC322" s="19" t="str">
        <f t="shared" si="34"/>
        <v/>
      </c>
    </row>
    <row r="323" spans="7:29">
      <c r="G323" s="89" t="str">
        <f t="shared" ca="1" si="29"/>
        <v/>
      </c>
      <c r="M323" s="16"/>
      <c r="N323" s="16"/>
      <c r="Q323" s="16"/>
      <c r="R323" s="59" t="str">
        <f t="shared" si="30"/>
        <v/>
      </c>
      <c r="S323" s="19" t="str">
        <f t="shared" si="31"/>
        <v/>
      </c>
      <c r="V323" s="16"/>
      <c r="W323" s="16"/>
      <c r="Z323" s="16"/>
      <c r="AA323" s="59" t="str">
        <f t="shared" si="32"/>
        <v/>
      </c>
      <c r="AB323" s="64" t="str">
        <f t="shared" si="33"/>
        <v/>
      </c>
      <c r="AC323" s="19" t="str">
        <f t="shared" si="34"/>
        <v/>
      </c>
    </row>
    <row r="324" spans="7:29">
      <c r="G324" s="89" t="str">
        <f t="shared" ref="G324:G387" ca="1" si="35">IF(AND(ISBLANK(F324)=FALSE,F324&lt;=TODAY()),"NO",IF(AND(ISBLANK(F324)=FALSE,F324&gt;TODAY()),"YES",IF(AND(ISBLANK(A324)=FALSE,ISBLANK(F324)=TRUE),"YES","")))</f>
        <v/>
      </c>
      <c r="M324" s="16"/>
      <c r="N324" s="16"/>
      <c r="Q324" s="16"/>
      <c r="R324" s="59" t="str">
        <f t="shared" ref="R324:R387" si="36">IF(AND(K324="Accepted",N324=""),"Enter date 1st dose administered",IF(AND(K324="Previously vaccinated at another facility",N324=""),"Enter date 1st dose administered",IF(AND(K324="Refused",L324=""),"Enter reason for refusal",IF(N324&lt;&gt;"","YES",IF(K324="Refused","NO",IF(AND($J324&lt;&gt;"",K324=""),"Enter Vaccination Status",IF(K324="Unknown","Unknown","")))))))</f>
        <v/>
      </c>
      <c r="S324" s="19" t="str">
        <f t="shared" ref="S324:S387" si="37">IF(N324="","",IF(J324="Pfizer-BioNTech",N324+21,IF(J324="Moderna",N324+28,IF(J324="Janssen/Johnson &amp; Johnson","N/A",""))))</f>
        <v/>
      </c>
      <c r="V324" s="16"/>
      <c r="W324" s="16"/>
      <c r="Z324" s="16"/>
      <c r="AA324" s="59" t="str">
        <f t="shared" ref="AA324:AA387" si="38">IF($J324="Janssen/Johnson &amp; Johnson","N/A",IF(AND(T324="Accepted",W324=""),"Enter date 2nd dose administered",IF(AND(T324="Previously vaccinated at another facility",W324=""),"Enter date 2nd dose administered",IF(R324="NO","NO",IF(AND(T324="Refused",U324=""),"Enter reason for refusal",IF(W324&lt;&gt;"","YES",IF(T324="Refused","NO",IF(AND(R324="YES",T324=""),"NO",IF(T324="Unknown","Unknown","")))))))))</f>
        <v/>
      </c>
      <c r="AB324" s="64" t="str">
        <f t="shared" ref="AB324:AB387" si="39">IF(OR(Z324="YES",Q324="YES"),"YES",IF(AC324="","","NO"))</f>
        <v/>
      </c>
      <c r="AC324" s="19" t="str">
        <f t="shared" ref="AC324:AC387" si="40">IF(OR(AA324="YES",AA324="Enter date 2nd dose administered"),"YES",IF(AND(J324="Janssen/Johnson &amp; Johnson",R324="YES"),"YES",IF(OR(L324="Medical Contraindication",U324="Medical Contraindication"),"Medical Contraindication",IF(AND(R324="YES",T324=""),"NEEDS 2ND DOSE",IF(AND(R324="Enter date 1st dose administered",T324=""),"NEEDS 2ND DOSE",IF(AND(R324="YES",U324="Offered and Declined"),"Refused 2nd Dose",IF(OR(R324="NO",R324="Enter reason for refusal"),"NO",IF(OR(R324="Unknown",AA324="Unknown"),"Unknown",""))))))))</f>
        <v/>
      </c>
    </row>
    <row r="325" spans="7:29">
      <c r="G325" s="89" t="str">
        <f t="shared" ca="1" si="35"/>
        <v/>
      </c>
      <c r="M325" s="16"/>
      <c r="N325" s="16"/>
      <c r="Q325" s="16"/>
      <c r="R325" s="59" t="str">
        <f t="shared" si="36"/>
        <v/>
      </c>
      <c r="S325" s="19" t="str">
        <f t="shared" si="37"/>
        <v/>
      </c>
      <c r="V325" s="16"/>
      <c r="W325" s="16"/>
      <c r="Z325" s="16"/>
      <c r="AA325" s="59" t="str">
        <f t="shared" si="38"/>
        <v/>
      </c>
      <c r="AB325" s="64" t="str">
        <f t="shared" si="39"/>
        <v/>
      </c>
      <c r="AC325" s="19" t="str">
        <f t="shared" si="40"/>
        <v/>
      </c>
    </row>
    <row r="326" spans="7:29">
      <c r="G326" s="89" t="str">
        <f t="shared" ca="1" si="35"/>
        <v/>
      </c>
      <c r="M326" s="16"/>
      <c r="N326" s="16"/>
      <c r="Q326" s="16"/>
      <c r="R326" s="59" t="str">
        <f t="shared" si="36"/>
        <v/>
      </c>
      <c r="S326" s="19" t="str">
        <f t="shared" si="37"/>
        <v/>
      </c>
      <c r="V326" s="16"/>
      <c r="W326" s="16"/>
      <c r="Z326" s="16"/>
      <c r="AA326" s="59" t="str">
        <f t="shared" si="38"/>
        <v/>
      </c>
      <c r="AB326" s="64" t="str">
        <f t="shared" si="39"/>
        <v/>
      </c>
      <c r="AC326" s="19" t="str">
        <f t="shared" si="40"/>
        <v/>
      </c>
    </row>
    <row r="327" spans="7:29">
      <c r="G327" s="89" t="str">
        <f t="shared" ca="1" si="35"/>
        <v/>
      </c>
      <c r="M327" s="16"/>
      <c r="N327" s="16"/>
      <c r="Q327" s="16"/>
      <c r="R327" s="59" t="str">
        <f t="shared" si="36"/>
        <v/>
      </c>
      <c r="S327" s="19" t="str">
        <f t="shared" si="37"/>
        <v/>
      </c>
      <c r="V327" s="16"/>
      <c r="W327" s="16"/>
      <c r="Z327" s="16"/>
      <c r="AA327" s="59" t="str">
        <f t="shared" si="38"/>
        <v/>
      </c>
      <c r="AB327" s="64" t="str">
        <f t="shared" si="39"/>
        <v/>
      </c>
      <c r="AC327" s="19" t="str">
        <f t="shared" si="40"/>
        <v/>
      </c>
    </row>
    <row r="328" spans="7:29">
      <c r="G328" s="89" t="str">
        <f t="shared" ca="1" si="35"/>
        <v/>
      </c>
      <c r="M328" s="16"/>
      <c r="N328" s="16"/>
      <c r="Q328" s="16"/>
      <c r="R328" s="59" t="str">
        <f t="shared" si="36"/>
        <v/>
      </c>
      <c r="S328" s="19" t="str">
        <f t="shared" si="37"/>
        <v/>
      </c>
      <c r="V328" s="16"/>
      <c r="W328" s="16"/>
      <c r="Z328" s="16"/>
      <c r="AA328" s="59" t="str">
        <f t="shared" si="38"/>
        <v/>
      </c>
      <c r="AB328" s="64" t="str">
        <f t="shared" si="39"/>
        <v/>
      </c>
      <c r="AC328" s="19" t="str">
        <f t="shared" si="40"/>
        <v/>
      </c>
    </row>
    <row r="329" spans="7:29">
      <c r="G329" s="89" t="str">
        <f t="shared" ca="1" si="35"/>
        <v/>
      </c>
      <c r="M329" s="16"/>
      <c r="N329" s="16"/>
      <c r="Q329" s="16"/>
      <c r="R329" s="59" t="str">
        <f t="shared" si="36"/>
        <v/>
      </c>
      <c r="S329" s="19" t="str">
        <f t="shared" si="37"/>
        <v/>
      </c>
      <c r="V329" s="16"/>
      <c r="W329" s="16"/>
      <c r="Z329" s="16"/>
      <c r="AA329" s="59" t="str">
        <f t="shared" si="38"/>
        <v/>
      </c>
      <c r="AB329" s="64" t="str">
        <f t="shared" si="39"/>
        <v/>
      </c>
      <c r="AC329" s="19" t="str">
        <f t="shared" si="40"/>
        <v/>
      </c>
    </row>
    <row r="330" spans="7:29">
      <c r="G330" s="89" t="str">
        <f t="shared" ca="1" si="35"/>
        <v/>
      </c>
      <c r="M330" s="16"/>
      <c r="N330" s="16"/>
      <c r="Q330" s="16"/>
      <c r="R330" s="59" t="str">
        <f t="shared" si="36"/>
        <v/>
      </c>
      <c r="S330" s="19" t="str">
        <f t="shared" si="37"/>
        <v/>
      </c>
      <c r="V330" s="16"/>
      <c r="W330" s="16"/>
      <c r="Z330" s="16"/>
      <c r="AA330" s="59" t="str">
        <f t="shared" si="38"/>
        <v/>
      </c>
      <c r="AB330" s="64" t="str">
        <f t="shared" si="39"/>
        <v/>
      </c>
      <c r="AC330" s="19" t="str">
        <f t="shared" si="40"/>
        <v/>
      </c>
    </row>
    <row r="331" spans="7:29">
      <c r="G331" s="89" t="str">
        <f t="shared" ca="1" si="35"/>
        <v/>
      </c>
      <c r="M331" s="16"/>
      <c r="N331" s="16"/>
      <c r="Q331" s="16"/>
      <c r="R331" s="59" t="str">
        <f t="shared" si="36"/>
        <v/>
      </c>
      <c r="S331" s="19" t="str">
        <f t="shared" si="37"/>
        <v/>
      </c>
      <c r="V331" s="16"/>
      <c r="W331" s="16"/>
      <c r="Z331" s="16"/>
      <c r="AA331" s="59" t="str">
        <f t="shared" si="38"/>
        <v/>
      </c>
      <c r="AB331" s="64" t="str">
        <f t="shared" si="39"/>
        <v/>
      </c>
      <c r="AC331" s="19" t="str">
        <f t="shared" si="40"/>
        <v/>
      </c>
    </row>
    <row r="332" spans="7:29">
      <c r="G332" s="89" t="str">
        <f t="shared" ca="1" si="35"/>
        <v/>
      </c>
      <c r="M332" s="16"/>
      <c r="N332" s="16"/>
      <c r="Q332" s="16"/>
      <c r="R332" s="59" t="str">
        <f t="shared" si="36"/>
        <v/>
      </c>
      <c r="S332" s="19" t="str">
        <f t="shared" si="37"/>
        <v/>
      </c>
      <c r="V332" s="16"/>
      <c r="W332" s="16"/>
      <c r="Z332" s="16"/>
      <c r="AA332" s="59" t="str">
        <f t="shared" si="38"/>
        <v/>
      </c>
      <c r="AB332" s="64" t="str">
        <f t="shared" si="39"/>
        <v/>
      </c>
      <c r="AC332" s="19" t="str">
        <f t="shared" si="40"/>
        <v/>
      </c>
    </row>
    <row r="333" spans="7:29">
      <c r="G333" s="89" t="str">
        <f t="shared" ca="1" si="35"/>
        <v/>
      </c>
      <c r="M333" s="16"/>
      <c r="N333" s="16"/>
      <c r="Q333" s="16"/>
      <c r="R333" s="59" t="str">
        <f t="shared" si="36"/>
        <v/>
      </c>
      <c r="S333" s="19" t="str">
        <f t="shared" si="37"/>
        <v/>
      </c>
      <c r="V333" s="16"/>
      <c r="W333" s="16"/>
      <c r="Z333" s="16"/>
      <c r="AA333" s="59" t="str">
        <f t="shared" si="38"/>
        <v/>
      </c>
      <c r="AB333" s="64" t="str">
        <f t="shared" si="39"/>
        <v/>
      </c>
      <c r="AC333" s="19" t="str">
        <f t="shared" si="40"/>
        <v/>
      </c>
    </row>
    <row r="334" spans="7:29">
      <c r="G334" s="89" t="str">
        <f t="shared" ca="1" si="35"/>
        <v/>
      </c>
      <c r="M334" s="16"/>
      <c r="N334" s="16"/>
      <c r="Q334" s="16"/>
      <c r="R334" s="59" t="str">
        <f t="shared" si="36"/>
        <v/>
      </c>
      <c r="S334" s="19" t="str">
        <f t="shared" si="37"/>
        <v/>
      </c>
      <c r="V334" s="16"/>
      <c r="W334" s="16"/>
      <c r="Z334" s="16"/>
      <c r="AA334" s="59" t="str">
        <f t="shared" si="38"/>
        <v/>
      </c>
      <c r="AB334" s="64" t="str">
        <f t="shared" si="39"/>
        <v/>
      </c>
      <c r="AC334" s="19" t="str">
        <f t="shared" si="40"/>
        <v/>
      </c>
    </row>
    <row r="335" spans="7:29">
      <c r="G335" s="89" t="str">
        <f t="shared" ca="1" si="35"/>
        <v/>
      </c>
      <c r="M335" s="16"/>
      <c r="N335" s="16"/>
      <c r="Q335" s="16"/>
      <c r="R335" s="59" t="str">
        <f t="shared" si="36"/>
        <v/>
      </c>
      <c r="S335" s="19" t="str">
        <f t="shared" si="37"/>
        <v/>
      </c>
      <c r="V335" s="16"/>
      <c r="W335" s="16"/>
      <c r="Z335" s="16"/>
      <c r="AA335" s="59" t="str">
        <f t="shared" si="38"/>
        <v/>
      </c>
      <c r="AB335" s="64" t="str">
        <f t="shared" si="39"/>
        <v/>
      </c>
      <c r="AC335" s="19" t="str">
        <f t="shared" si="40"/>
        <v/>
      </c>
    </row>
    <row r="336" spans="7:29">
      <c r="G336" s="89" t="str">
        <f t="shared" ca="1" si="35"/>
        <v/>
      </c>
      <c r="M336" s="16"/>
      <c r="N336" s="16"/>
      <c r="Q336" s="16"/>
      <c r="R336" s="59" t="str">
        <f t="shared" si="36"/>
        <v/>
      </c>
      <c r="S336" s="19" t="str">
        <f t="shared" si="37"/>
        <v/>
      </c>
      <c r="V336" s="16"/>
      <c r="W336" s="16"/>
      <c r="Z336" s="16"/>
      <c r="AA336" s="59" t="str">
        <f t="shared" si="38"/>
        <v/>
      </c>
      <c r="AB336" s="64" t="str">
        <f t="shared" si="39"/>
        <v/>
      </c>
      <c r="AC336" s="19" t="str">
        <f t="shared" si="40"/>
        <v/>
      </c>
    </row>
    <row r="337" spans="7:29">
      <c r="G337" s="89" t="str">
        <f t="shared" ca="1" si="35"/>
        <v/>
      </c>
      <c r="M337" s="16"/>
      <c r="N337" s="16"/>
      <c r="Q337" s="16"/>
      <c r="R337" s="59" t="str">
        <f t="shared" si="36"/>
        <v/>
      </c>
      <c r="S337" s="19" t="str">
        <f t="shared" si="37"/>
        <v/>
      </c>
      <c r="V337" s="16"/>
      <c r="W337" s="16"/>
      <c r="Z337" s="16"/>
      <c r="AA337" s="59" t="str">
        <f t="shared" si="38"/>
        <v/>
      </c>
      <c r="AB337" s="64" t="str">
        <f t="shared" si="39"/>
        <v/>
      </c>
      <c r="AC337" s="19" t="str">
        <f t="shared" si="40"/>
        <v/>
      </c>
    </row>
    <row r="338" spans="7:29">
      <c r="G338" s="89" t="str">
        <f t="shared" ca="1" si="35"/>
        <v/>
      </c>
      <c r="M338" s="16"/>
      <c r="N338" s="16"/>
      <c r="Q338" s="16"/>
      <c r="R338" s="59" t="str">
        <f t="shared" si="36"/>
        <v/>
      </c>
      <c r="S338" s="19" t="str">
        <f t="shared" si="37"/>
        <v/>
      </c>
      <c r="V338" s="16"/>
      <c r="W338" s="16"/>
      <c r="Z338" s="16"/>
      <c r="AA338" s="59" t="str">
        <f t="shared" si="38"/>
        <v/>
      </c>
      <c r="AB338" s="64" t="str">
        <f t="shared" si="39"/>
        <v/>
      </c>
      <c r="AC338" s="19" t="str">
        <f t="shared" si="40"/>
        <v/>
      </c>
    </row>
    <row r="339" spans="7:29">
      <c r="G339" s="89" t="str">
        <f t="shared" ca="1" si="35"/>
        <v/>
      </c>
      <c r="M339" s="16"/>
      <c r="N339" s="16"/>
      <c r="Q339" s="16"/>
      <c r="R339" s="59" t="str">
        <f t="shared" si="36"/>
        <v/>
      </c>
      <c r="S339" s="19" t="str">
        <f t="shared" si="37"/>
        <v/>
      </c>
      <c r="V339" s="16"/>
      <c r="W339" s="16"/>
      <c r="Z339" s="16"/>
      <c r="AA339" s="59" t="str">
        <f t="shared" si="38"/>
        <v/>
      </c>
      <c r="AB339" s="64" t="str">
        <f t="shared" si="39"/>
        <v/>
      </c>
      <c r="AC339" s="19" t="str">
        <f t="shared" si="40"/>
        <v/>
      </c>
    </row>
    <row r="340" spans="7:29">
      <c r="G340" s="89" t="str">
        <f t="shared" ca="1" si="35"/>
        <v/>
      </c>
      <c r="M340" s="16"/>
      <c r="N340" s="16"/>
      <c r="Q340" s="16"/>
      <c r="R340" s="59" t="str">
        <f t="shared" si="36"/>
        <v/>
      </c>
      <c r="S340" s="19" t="str">
        <f t="shared" si="37"/>
        <v/>
      </c>
      <c r="V340" s="16"/>
      <c r="W340" s="16"/>
      <c r="Z340" s="16"/>
      <c r="AA340" s="59" t="str">
        <f t="shared" si="38"/>
        <v/>
      </c>
      <c r="AB340" s="64" t="str">
        <f t="shared" si="39"/>
        <v/>
      </c>
      <c r="AC340" s="19" t="str">
        <f t="shared" si="40"/>
        <v/>
      </c>
    </row>
    <row r="341" spans="7:29">
      <c r="G341" s="89" t="str">
        <f t="shared" ca="1" si="35"/>
        <v/>
      </c>
      <c r="M341" s="16"/>
      <c r="N341" s="16"/>
      <c r="Q341" s="16"/>
      <c r="R341" s="59" t="str">
        <f t="shared" si="36"/>
        <v/>
      </c>
      <c r="S341" s="19" t="str">
        <f t="shared" si="37"/>
        <v/>
      </c>
      <c r="V341" s="16"/>
      <c r="W341" s="16"/>
      <c r="Z341" s="16"/>
      <c r="AA341" s="59" t="str">
        <f t="shared" si="38"/>
        <v/>
      </c>
      <c r="AB341" s="64" t="str">
        <f t="shared" si="39"/>
        <v/>
      </c>
      <c r="AC341" s="19" t="str">
        <f t="shared" si="40"/>
        <v/>
      </c>
    </row>
    <row r="342" spans="7:29">
      <c r="G342" s="89" t="str">
        <f t="shared" ca="1" si="35"/>
        <v/>
      </c>
      <c r="M342" s="16"/>
      <c r="N342" s="16"/>
      <c r="Q342" s="16"/>
      <c r="R342" s="59" t="str">
        <f t="shared" si="36"/>
        <v/>
      </c>
      <c r="S342" s="19" t="str">
        <f t="shared" si="37"/>
        <v/>
      </c>
      <c r="V342" s="16"/>
      <c r="W342" s="16"/>
      <c r="Z342" s="16"/>
      <c r="AA342" s="59" t="str">
        <f t="shared" si="38"/>
        <v/>
      </c>
      <c r="AB342" s="64" t="str">
        <f t="shared" si="39"/>
        <v/>
      </c>
      <c r="AC342" s="19" t="str">
        <f t="shared" si="40"/>
        <v/>
      </c>
    </row>
    <row r="343" spans="7:29">
      <c r="G343" s="89" t="str">
        <f t="shared" ca="1" si="35"/>
        <v/>
      </c>
      <c r="M343" s="16"/>
      <c r="N343" s="16"/>
      <c r="Q343" s="16"/>
      <c r="R343" s="59" t="str">
        <f t="shared" si="36"/>
        <v/>
      </c>
      <c r="S343" s="19" t="str">
        <f t="shared" si="37"/>
        <v/>
      </c>
      <c r="V343" s="16"/>
      <c r="W343" s="16"/>
      <c r="Z343" s="16"/>
      <c r="AA343" s="59" t="str">
        <f t="shared" si="38"/>
        <v/>
      </c>
      <c r="AB343" s="64" t="str">
        <f t="shared" si="39"/>
        <v/>
      </c>
      <c r="AC343" s="19" t="str">
        <f t="shared" si="40"/>
        <v/>
      </c>
    </row>
    <row r="344" spans="7:29">
      <c r="G344" s="89" t="str">
        <f t="shared" ca="1" si="35"/>
        <v/>
      </c>
      <c r="M344" s="16"/>
      <c r="N344" s="16"/>
      <c r="Q344" s="16"/>
      <c r="R344" s="59" t="str">
        <f t="shared" si="36"/>
        <v/>
      </c>
      <c r="S344" s="19" t="str">
        <f t="shared" si="37"/>
        <v/>
      </c>
      <c r="V344" s="16"/>
      <c r="W344" s="16"/>
      <c r="Z344" s="16"/>
      <c r="AA344" s="59" t="str">
        <f t="shared" si="38"/>
        <v/>
      </c>
      <c r="AB344" s="64" t="str">
        <f t="shared" si="39"/>
        <v/>
      </c>
      <c r="AC344" s="19" t="str">
        <f t="shared" si="40"/>
        <v/>
      </c>
    </row>
    <row r="345" spans="7:29">
      <c r="G345" s="89" t="str">
        <f t="shared" ca="1" si="35"/>
        <v/>
      </c>
      <c r="M345" s="16"/>
      <c r="N345" s="16"/>
      <c r="Q345" s="16"/>
      <c r="R345" s="59" t="str">
        <f t="shared" si="36"/>
        <v/>
      </c>
      <c r="S345" s="19" t="str">
        <f t="shared" si="37"/>
        <v/>
      </c>
      <c r="V345" s="16"/>
      <c r="W345" s="16"/>
      <c r="Z345" s="16"/>
      <c r="AA345" s="59" t="str">
        <f t="shared" si="38"/>
        <v/>
      </c>
      <c r="AB345" s="64" t="str">
        <f t="shared" si="39"/>
        <v/>
      </c>
      <c r="AC345" s="19" t="str">
        <f t="shared" si="40"/>
        <v/>
      </c>
    </row>
    <row r="346" spans="7:29">
      <c r="G346" s="89" t="str">
        <f t="shared" ca="1" si="35"/>
        <v/>
      </c>
      <c r="M346" s="16"/>
      <c r="N346" s="16"/>
      <c r="Q346" s="16"/>
      <c r="R346" s="59" t="str">
        <f t="shared" si="36"/>
        <v/>
      </c>
      <c r="S346" s="19" t="str">
        <f t="shared" si="37"/>
        <v/>
      </c>
      <c r="V346" s="16"/>
      <c r="W346" s="16"/>
      <c r="Z346" s="16"/>
      <c r="AA346" s="59" t="str">
        <f t="shared" si="38"/>
        <v/>
      </c>
      <c r="AB346" s="64" t="str">
        <f t="shared" si="39"/>
        <v/>
      </c>
      <c r="AC346" s="19" t="str">
        <f t="shared" si="40"/>
        <v/>
      </c>
    </row>
    <row r="347" spans="7:29">
      <c r="G347" s="89" t="str">
        <f t="shared" ca="1" si="35"/>
        <v/>
      </c>
      <c r="M347" s="16"/>
      <c r="N347" s="16"/>
      <c r="Q347" s="16"/>
      <c r="R347" s="59" t="str">
        <f t="shared" si="36"/>
        <v/>
      </c>
      <c r="S347" s="19" t="str">
        <f t="shared" si="37"/>
        <v/>
      </c>
      <c r="V347" s="16"/>
      <c r="W347" s="16"/>
      <c r="Z347" s="16"/>
      <c r="AA347" s="59" t="str">
        <f t="shared" si="38"/>
        <v/>
      </c>
      <c r="AB347" s="64" t="str">
        <f t="shared" si="39"/>
        <v/>
      </c>
      <c r="AC347" s="19" t="str">
        <f t="shared" si="40"/>
        <v/>
      </c>
    </row>
    <row r="348" spans="7:29">
      <c r="G348" s="89" t="str">
        <f t="shared" ca="1" si="35"/>
        <v/>
      </c>
      <c r="M348" s="16"/>
      <c r="N348" s="16"/>
      <c r="Q348" s="16"/>
      <c r="R348" s="59" t="str">
        <f t="shared" si="36"/>
        <v/>
      </c>
      <c r="S348" s="19" t="str">
        <f t="shared" si="37"/>
        <v/>
      </c>
      <c r="V348" s="16"/>
      <c r="W348" s="16"/>
      <c r="Z348" s="16"/>
      <c r="AA348" s="59" t="str">
        <f t="shared" si="38"/>
        <v/>
      </c>
      <c r="AB348" s="64" t="str">
        <f t="shared" si="39"/>
        <v/>
      </c>
      <c r="AC348" s="19" t="str">
        <f t="shared" si="40"/>
        <v/>
      </c>
    </row>
    <row r="349" spans="7:29">
      <c r="G349" s="89" t="str">
        <f t="shared" ca="1" si="35"/>
        <v/>
      </c>
      <c r="M349" s="16"/>
      <c r="N349" s="16"/>
      <c r="Q349" s="16"/>
      <c r="R349" s="59" t="str">
        <f t="shared" si="36"/>
        <v/>
      </c>
      <c r="S349" s="19" t="str">
        <f t="shared" si="37"/>
        <v/>
      </c>
      <c r="V349" s="16"/>
      <c r="W349" s="16"/>
      <c r="Z349" s="16"/>
      <c r="AA349" s="59" t="str">
        <f t="shared" si="38"/>
        <v/>
      </c>
      <c r="AB349" s="64" t="str">
        <f t="shared" si="39"/>
        <v/>
      </c>
      <c r="AC349" s="19" t="str">
        <f t="shared" si="40"/>
        <v/>
      </c>
    </row>
    <row r="350" spans="7:29">
      <c r="G350" s="89" t="str">
        <f t="shared" ca="1" si="35"/>
        <v/>
      </c>
      <c r="M350" s="16"/>
      <c r="N350" s="16"/>
      <c r="Q350" s="16"/>
      <c r="R350" s="59" t="str">
        <f t="shared" si="36"/>
        <v/>
      </c>
      <c r="S350" s="19" t="str">
        <f t="shared" si="37"/>
        <v/>
      </c>
      <c r="V350" s="16"/>
      <c r="W350" s="16"/>
      <c r="Z350" s="16"/>
      <c r="AA350" s="59" t="str">
        <f t="shared" si="38"/>
        <v/>
      </c>
      <c r="AB350" s="64" t="str">
        <f t="shared" si="39"/>
        <v/>
      </c>
      <c r="AC350" s="19" t="str">
        <f t="shared" si="40"/>
        <v/>
      </c>
    </row>
    <row r="351" spans="7:29">
      <c r="G351" s="89" t="str">
        <f t="shared" ca="1" si="35"/>
        <v/>
      </c>
      <c r="M351" s="16"/>
      <c r="N351" s="16"/>
      <c r="Q351" s="16"/>
      <c r="R351" s="59" t="str">
        <f t="shared" si="36"/>
        <v/>
      </c>
      <c r="S351" s="19" t="str">
        <f t="shared" si="37"/>
        <v/>
      </c>
      <c r="V351" s="16"/>
      <c r="W351" s="16"/>
      <c r="Z351" s="16"/>
      <c r="AA351" s="59" t="str">
        <f t="shared" si="38"/>
        <v/>
      </c>
      <c r="AB351" s="64" t="str">
        <f t="shared" si="39"/>
        <v/>
      </c>
      <c r="AC351" s="19" t="str">
        <f t="shared" si="40"/>
        <v/>
      </c>
    </row>
    <row r="352" spans="7:29">
      <c r="G352" s="89" t="str">
        <f t="shared" ca="1" si="35"/>
        <v/>
      </c>
      <c r="M352" s="16"/>
      <c r="N352" s="16"/>
      <c r="Q352" s="16"/>
      <c r="R352" s="59" t="str">
        <f t="shared" si="36"/>
        <v/>
      </c>
      <c r="S352" s="19" t="str">
        <f t="shared" si="37"/>
        <v/>
      </c>
      <c r="V352" s="16"/>
      <c r="W352" s="16"/>
      <c r="Z352" s="16"/>
      <c r="AA352" s="59" t="str">
        <f t="shared" si="38"/>
        <v/>
      </c>
      <c r="AB352" s="64" t="str">
        <f t="shared" si="39"/>
        <v/>
      </c>
      <c r="AC352" s="19" t="str">
        <f t="shared" si="40"/>
        <v/>
      </c>
    </row>
    <row r="353" spans="7:29">
      <c r="G353" s="89" t="str">
        <f t="shared" ca="1" si="35"/>
        <v/>
      </c>
      <c r="M353" s="16"/>
      <c r="N353" s="16"/>
      <c r="Q353" s="16"/>
      <c r="R353" s="59" t="str">
        <f t="shared" si="36"/>
        <v/>
      </c>
      <c r="S353" s="19" t="str">
        <f t="shared" si="37"/>
        <v/>
      </c>
      <c r="V353" s="16"/>
      <c r="W353" s="16"/>
      <c r="Z353" s="16"/>
      <c r="AA353" s="59" t="str">
        <f t="shared" si="38"/>
        <v/>
      </c>
      <c r="AB353" s="64" t="str">
        <f t="shared" si="39"/>
        <v/>
      </c>
      <c r="AC353" s="19" t="str">
        <f t="shared" si="40"/>
        <v/>
      </c>
    </row>
    <row r="354" spans="7:29">
      <c r="G354" s="89" t="str">
        <f t="shared" ca="1" si="35"/>
        <v/>
      </c>
      <c r="M354" s="16"/>
      <c r="N354" s="16"/>
      <c r="Q354" s="16"/>
      <c r="R354" s="59" t="str">
        <f t="shared" si="36"/>
        <v/>
      </c>
      <c r="S354" s="19" t="str">
        <f t="shared" si="37"/>
        <v/>
      </c>
      <c r="V354" s="16"/>
      <c r="W354" s="16"/>
      <c r="Z354" s="16"/>
      <c r="AA354" s="59" t="str">
        <f t="shared" si="38"/>
        <v/>
      </c>
      <c r="AB354" s="64" t="str">
        <f t="shared" si="39"/>
        <v/>
      </c>
      <c r="AC354" s="19" t="str">
        <f t="shared" si="40"/>
        <v/>
      </c>
    </row>
    <row r="355" spans="7:29">
      <c r="G355" s="89" t="str">
        <f t="shared" ca="1" si="35"/>
        <v/>
      </c>
      <c r="M355" s="16"/>
      <c r="N355" s="16"/>
      <c r="Q355" s="16"/>
      <c r="R355" s="59" t="str">
        <f t="shared" si="36"/>
        <v/>
      </c>
      <c r="S355" s="19" t="str">
        <f t="shared" si="37"/>
        <v/>
      </c>
      <c r="V355" s="16"/>
      <c r="W355" s="16"/>
      <c r="Z355" s="16"/>
      <c r="AA355" s="59" t="str">
        <f t="shared" si="38"/>
        <v/>
      </c>
      <c r="AB355" s="64" t="str">
        <f t="shared" si="39"/>
        <v/>
      </c>
      <c r="AC355" s="19" t="str">
        <f t="shared" si="40"/>
        <v/>
      </c>
    </row>
    <row r="356" spans="7:29">
      <c r="G356" s="89" t="str">
        <f t="shared" ca="1" si="35"/>
        <v/>
      </c>
      <c r="M356" s="16"/>
      <c r="N356" s="16"/>
      <c r="Q356" s="16"/>
      <c r="R356" s="59" t="str">
        <f t="shared" si="36"/>
        <v/>
      </c>
      <c r="S356" s="19" t="str">
        <f t="shared" si="37"/>
        <v/>
      </c>
      <c r="V356" s="16"/>
      <c r="W356" s="16"/>
      <c r="Z356" s="16"/>
      <c r="AA356" s="59" t="str">
        <f t="shared" si="38"/>
        <v/>
      </c>
      <c r="AB356" s="64" t="str">
        <f t="shared" si="39"/>
        <v/>
      </c>
      <c r="AC356" s="19" t="str">
        <f t="shared" si="40"/>
        <v/>
      </c>
    </row>
    <row r="357" spans="7:29">
      <c r="G357" s="89" t="str">
        <f t="shared" ca="1" si="35"/>
        <v/>
      </c>
      <c r="M357" s="16"/>
      <c r="N357" s="16"/>
      <c r="Q357" s="16"/>
      <c r="R357" s="59" t="str">
        <f t="shared" si="36"/>
        <v/>
      </c>
      <c r="S357" s="19" t="str">
        <f t="shared" si="37"/>
        <v/>
      </c>
      <c r="V357" s="16"/>
      <c r="W357" s="16"/>
      <c r="Z357" s="16"/>
      <c r="AA357" s="59" t="str">
        <f t="shared" si="38"/>
        <v/>
      </c>
      <c r="AB357" s="64" t="str">
        <f t="shared" si="39"/>
        <v/>
      </c>
      <c r="AC357" s="19" t="str">
        <f t="shared" si="40"/>
        <v/>
      </c>
    </row>
    <row r="358" spans="7:29">
      <c r="G358" s="89" t="str">
        <f t="shared" ca="1" si="35"/>
        <v/>
      </c>
      <c r="M358" s="16"/>
      <c r="N358" s="16"/>
      <c r="Q358" s="16"/>
      <c r="R358" s="59" t="str">
        <f t="shared" si="36"/>
        <v/>
      </c>
      <c r="S358" s="19" t="str">
        <f t="shared" si="37"/>
        <v/>
      </c>
      <c r="V358" s="16"/>
      <c r="W358" s="16"/>
      <c r="Z358" s="16"/>
      <c r="AA358" s="59" t="str">
        <f t="shared" si="38"/>
        <v/>
      </c>
      <c r="AB358" s="64" t="str">
        <f t="shared" si="39"/>
        <v/>
      </c>
      <c r="AC358" s="19" t="str">
        <f t="shared" si="40"/>
        <v/>
      </c>
    </row>
    <row r="359" spans="7:29">
      <c r="G359" s="89" t="str">
        <f t="shared" ca="1" si="35"/>
        <v/>
      </c>
      <c r="M359" s="16"/>
      <c r="N359" s="16"/>
      <c r="Q359" s="16"/>
      <c r="R359" s="59" t="str">
        <f t="shared" si="36"/>
        <v/>
      </c>
      <c r="S359" s="19" t="str">
        <f t="shared" si="37"/>
        <v/>
      </c>
      <c r="V359" s="16"/>
      <c r="W359" s="16"/>
      <c r="Z359" s="16"/>
      <c r="AA359" s="59" t="str">
        <f t="shared" si="38"/>
        <v/>
      </c>
      <c r="AB359" s="64" t="str">
        <f t="shared" si="39"/>
        <v/>
      </c>
      <c r="AC359" s="19" t="str">
        <f t="shared" si="40"/>
        <v/>
      </c>
    </row>
    <row r="360" spans="7:29">
      <c r="G360" s="89" t="str">
        <f t="shared" ca="1" si="35"/>
        <v/>
      </c>
      <c r="M360" s="16"/>
      <c r="N360" s="16"/>
      <c r="Q360" s="16"/>
      <c r="R360" s="59" t="str">
        <f t="shared" si="36"/>
        <v/>
      </c>
      <c r="S360" s="19" t="str">
        <f t="shared" si="37"/>
        <v/>
      </c>
      <c r="V360" s="16"/>
      <c r="W360" s="16"/>
      <c r="Z360" s="16"/>
      <c r="AA360" s="59" t="str">
        <f t="shared" si="38"/>
        <v/>
      </c>
      <c r="AB360" s="64" t="str">
        <f t="shared" si="39"/>
        <v/>
      </c>
      <c r="AC360" s="19" t="str">
        <f t="shared" si="40"/>
        <v/>
      </c>
    </row>
    <row r="361" spans="7:29">
      <c r="G361" s="89" t="str">
        <f t="shared" ca="1" si="35"/>
        <v/>
      </c>
      <c r="M361" s="16"/>
      <c r="N361" s="16"/>
      <c r="Q361" s="16"/>
      <c r="R361" s="59" t="str">
        <f t="shared" si="36"/>
        <v/>
      </c>
      <c r="S361" s="19" t="str">
        <f t="shared" si="37"/>
        <v/>
      </c>
      <c r="V361" s="16"/>
      <c r="W361" s="16"/>
      <c r="Z361" s="16"/>
      <c r="AA361" s="59" t="str">
        <f t="shared" si="38"/>
        <v/>
      </c>
      <c r="AB361" s="64" t="str">
        <f t="shared" si="39"/>
        <v/>
      </c>
      <c r="AC361" s="19" t="str">
        <f t="shared" si="40"/>
        <v/>
      </c>
    </row>
    <row r="362" spans="7:29">
      <c r="G362" s="89" t="str">
        <f t="shared" ca="1" si="35"/>
        <v/>
      </c>
      <c r="M362" s="16"/>
      <c r="N362" s="16"/>
      <c r="Q362" s="16"/>
      <c r="R362" s="59" t="str">
        <f t="shared" si="36"/>
        <v/>
      </c>
      <c r="S362" s="19" t="str">
        <f t="shared" si="37"/>
        <v/>
      </c>
      <c r="V362" s="16"/>
      <c r="W362" s="16"/>
      <c r="Z362" s="16"/>
      <c r="AA362" s="59" t="str">
        <f t="shared" si="38"/>
        <v/>
      </c>
      <c r="AB362" s="64" t="str">
        <f t="shared" si="39"/>
        <v/>
      </c>
      <c r="AC362" s="19" t="str">
        <f t="shared" si="40"/>
        <v/>
      </c>
    </row>
    <row r="363" spans="7:29">
      <c r="G363" s="89" t="str">
        <f t="shared" ca="1" si="35"/>
        <v/>
      </c>
      <c r="M363" s="16"/>
      <c r="N363" s="16"/>
      <c r="Q363" s="16"/>
      <c r="R363" s="59" t="str">
        <f t="shared" si="36"/>
        <v/>
      </c>
      <c r="S363" s="19" t="str">
        <f t="shared" si="37"/>
        <v/>
      </c>
      <c r="V363" s="16"/>
      <c r="W363" s="16"/>
      <c r="Z363" s="16"/>
      <c r="AA363" s="59" t="str">
        <f t="shared" si="38"/>
        <v/>
      </c>
      <c r="AB363" s="64" t="str">
        <f t="shared" si="39"/>
        <v/>
      </c>
      <c r="AC363" s="19" t="str">
        <f t="shared" si="40"/>
        <v/>
      </c>
    </row>
    <row r="364" spans="7:29">
      <c r="G364" s="89" t="str">
        <f t="shared" ca="1" si="35"/>
        <v/>
      </c>
      <c r="M364" s="16"/>
      <c r="N364" s="16"/>
      <c r="Q364" s="16"/>
      <c r="R364" s="59" t="str">
        <f t="shared" si="36"/>
        <v/>
      </c>
      <c r="S364" s="19" t="str">
        <f t="shared" si="37"/>
        <v/>
      </c>
      <c r="V364" s="16"/>
      <c r="W364" s="16"/>
      <c r="Z364" s="16"/>
      <c r="AA364" s="59" t="str">
        <f t="shared" si="38"/>
        <v/>
      </c>
      <c r="AB364" s="64" t="str">
        <f t="shared" si="39"/>
        <v/>
      </c>
      <c r="AC364" s="19" t="str">
        <f t="shared" si="40"/>
        <v/>
      </c>
    </row>
    <row r="365" spans="7:29">
      <c r="G365" s="89" t="str">
        <f t="shared" ca="1" si="35"/>
        <v/>
      </c>
      <c r="M365" s="16"/>
      <c r="N365" s="16"/>
      <c r="Q365" s="16"/>
      <c r="R365" s="59" t="str">
        <f t="shared" si="36"/>
        <v/>
      </c>
      <c r="S365" s="19" t="str">
        <f t="shared" si="37"/>
        <v/>
      </c>
      <c r="V365" s="16"/>
      <c r="W365" s="16"/>
      <c r="Z365" s="16"/>
      <c r="AA365" s="59" t="str">
        <f t="shared" si="38"/>
        <v/>
      </c>
      <c r="AB365" s="64" t="str">
        <f t="shared" si="39"/>
        <v/>
      </c>
      <c r="AC365" s="19" t="str">
        <f t="shared" si="40"/>
        <v/>
      </c>
    </row>
    <row r="366" spans="7:29">
      <c r="G366" s="89" t="str">
        <f t="shared" ca="1" si="35"/>
        <v/>
      </c>
      <c r="M366" s="16"/>
      <c r="N366" s="16"/>
      <c r="Q366" s="16"/>
      <c r="R366" s="59" t="str">
        <f t="shared" si="36"/>
        <v/>
      </c>
      <c r="S366" s="19" t="str">
        <f t="shared" si="37"/>
        <v/>
      </c>
      <c r="V366" s="16"/>
      <c r="W366" s="16"/>
      <c r="Z366" s="16"/>
      <c r="AA366" s="59" t="str">
        <f t="shared" si="38"/>
        <v/>
      </c>
      <c r="AB366" s="64" t="str">
        <f t="shared" si="39"/>
        <v/>
      </c>
      <c r="AC366" s="19" t="str">
        <f t="shared" si="40"/>
        <v/>
      </c>
    </row>
    <row r="367" spans="7:29">
      <c r="G367" s="89" t="str">
        <f t="shared" ca="1" si="35"/>
        <v/>
      </c>
      <c r="M367" s="16"/>
      <c r="N367" s="16"/>
      <c r="Q367" s="16"/>
      <c r="R367" s="59" t="str">
        <f t="shared" si="36"/>
        <v/>
      </c>
      <c r="S367" s="19" t="str">
        <f t="shared" si="37"/>
        <v/>
      </c>
      <c r="V367" s="16"/>
      <c r="W367" s="16"/>
      <c r="Z367" s="16"/>
      <c r="AA367" s="59" t="str">
        <f t="shared" si="38"/>
        <v/>
      </c>
      <c r="AB367" s="64" t="str">
        <f t="shared" si="39"/>
        <v/>
      </c>
      <c r="AC367" s="19" t="str">
        <f t="shared" si="40"/>
        <v/>
      </c>
    </row>
    <row r="368" spans="7:29">
      <c r="G368" s="89" t="str">
        <f t="shared" ca="1" si="35"/>
        <v/>
      </c>
      <c r="M368" s="16"/>
      <c r="N368" s="16"/>
      <c r="Q368" s="16"/>
      <c r="R368" s="59" t="str">
        <f t="shared" si="36"/>
        <v/>
      </c>
      <c r="S368" s="19" t="str">
        <f t="shared" si="37"/>
        <v/>
      </c>
      <c r="V368" s="16"/>
      <c r="W368" s="16"/>
      <c r="Z368" s="16"/>
      <c r="AA368" s="59" t="str">
        <f t="shared" si="38"/>
        <v/>
      </c>
      <c r="AB368" s="64" t="str">
        <f t="shared" si="39"/>
        <v/>
      </c>
      <c r="AC368" s="19" t="str">
        <f t="shared" si="40"/>
        <v/>
      </c>
    </row>
    <row r="369" spans="7:29">
      <c r="G369" s="89" t="str">
        <f t="shared" ca="1" si="35"/>
        <v/>
      </c>
      <c r="M369" s="16"/>
      <c r="N369" s="16"/>
      <c r="Q369" s="16"/>
      <c r="R369" s="59" t="str">
        <f t="shared" si="36"/>
        <v/>
      </c>
      <c r="S369" s="19" t="str">
        <f t="shared" si="37"/>
        <v/>
      </c>
      <c r="V369" s="16"/>
      <c r="W369" s="16"/>
      <c r="Z369" s="16"/>
      <c r="AA369" s="59" t="str">
        <f t="shared" si="38"/>
        <v/>
      </c>
      <c r="AB369" s="64" t="str">
        <f t="shared" si="39"/>
        <v/>
      </c>
      <c r="AC369" s="19" t="str">
        <f t="shared" si="40"/>
        <v/>
      </c>
    </row>
    <row r="370" spans="7:29">
      <c r="G370" s="89" t="str">
        <f t="shared" ca="1" si="35"/>
        <v/>
      </c>
      <c r="M370" s="16"/>
      <c r="N370" s="16"/>
      <c r="Q370" s="16"/>
      <c r="R370" s="59" t="str">
        <f t="shared" si="36"/>
        <v/>
      </c>
      <c r="S370" s="19" t="str">
        <f t="shared" si="37"/>
        <v/>
      </c>
      <c r="V370" s="16"/>
      <c r="W370" s="16"/>
      <c r="Z370" s="16"/>
      <c r="AA370" s="59" t="str">
        <f t="shared" si="38"/>
        <v/>
      </c>
      <c r="AB370" s="64" t="str">
        <f t="shared" si="39"/>
        <v/>
      </c>
      <c r="AC370" s="19" t="str">
        <f t="shared" si="40"/>
        <v/>
      </c>
    </row>
    <row r="371" spans="7:29">
      <c r="G371" s="89" t="str">
        <f t="shared" ca="1" si="35"/>
        <v/>
      </c>
      <c r="M371" s="16"/>
      <c r="N371" s="16"/>
      <c r="Q371" s="16"/>
      <c r="R371" s="59" t="str">
        <f t="shared" si="36"/>
        <v/>
      </c>
      <c r="S371" s="19" t="str">
        <f t="shared" si="37"/>
        <v/>
      </c>
      <c r="V371" s="16"/>
      <c r="W371" s="16"/>
      <c r="Z371" s="16"/>
      <c r="AA371" s="59" t="str">
        <f t="shared" si="38"/>
        <v/>
      </c>
      <c r="AB371" s="64" t="str">
        <f t="shared" si="39"/>
        <v/>
      </c>
      <c r="AC371" s="19" t="str">
        <f t="shared" si="40"/>
        <v/>
      </c>
    </row>
    <row r="372" spans="7:29">
      <c r="G372" s="89" t="str">
        <f t="shared" ca="1" si="35"/>
        <v/>
      </c>
      <c r="M372" s="16"/>
      <c r="N372" s="16"/>
      <c r="Q372" s="16"/>
      <c r="R372" s="59" t="str">
        <f t="shared" si="36"/>
        <v/>
      </c>
      <c r="S372" s="19" t="str">
        <f t="shared" si="37"/>
        <v/>
      </c>
      <c r="V372" s="16"/>
      <c r="W372" s="16"/>
      <c r="Z372" s="16"/>
      <c r="AA372" s="59" t="str">
        <f t="shared" si="38"/>
        <v/>
      </c>
      <c r="AB372" s="64" t="str">
        <f t="shared" si="39"/>
        <v/>
      </c>
      <c r="AC372" s="19" t="str">
        <f t="shared" si="40"/>
        <v/>
      </c>
    </row>
    <row r="373" spans="7:29">
      <c r="G373" s="89" t="str">
        <f t="shared" ca="1" si="35"/>
        <v/>
      </c>
      <c r="M373" s="16"/>
      <c r="N373" s="16"/>
      <c r="Q373" s="16"/>
      <c r="R373" s="59" t="str">
        <f t="shared" si="36"/>
        <v/>
      </c>
      <c r="S373" s="19" t="str">
        <f t="shared" si="37"/>
        <v/>
      </c>
      <c r="V373" s="16"/>
      <c r="W373" s="16"/>
      <c r="Z373" s="16"/>
      <c r="AA373" s="59" t="str">
        <f t="shared" si="38"/>
        <v/>
      </c>
      <c r="AB373" s="64" t="str">
        <f t="shared" si="39"/>
        <v/>
      </c>
      <c r="AC373" s="19" t="str">
        <f t="shared" si="40"/>
        <v/>
      </c>
    </row>
    <row r="374" spans="7:29">
      <c r="G374" s="89" t="str">
        <f t="shared" ca="1" si="35"/>
        <v/>
      </c>
      <c r="M374" s="16"/>
      <c r="N374" s="16"/>
      <c r="Q374" s="16"/>
      <c r="R374" s="59" t="str">
        <f t="shared" si="36"/>
        <v/>
      </c>
      <c r="S374" s="19" t="str">
        <f t="shared" si="37"/>
        <v/>
      </c>
      <c r="V374" s="16"/>
      <c r="W374" s="16"/>
      <c r="Z374" s="16"/>
      <c r="AA374" s="59" t="str">
        <f t="shared" si="38"/>
        <v/>
      </c>
      <c r="AB374" s="64" t="str">
        <f t="shared" si="39"/>
        <v/>
      </c>
      <c r="AC374" s="19" t="str">
        <f t="shared" si="40"/>
        <v/>
      </c>
    </row>
    <row r="375" spans="7:29">
      <c r="G375" s="89" t="str">
        <f t="shared" ca="1" si="35"/>
        <v/>
      </c>
      <c r="M375" s="16"/>
      <c r="N375" s="16"/>
      <c r="Q375" s="16"/>
      <c r="R375" s="59" t="str">
        <f t="shared" si="36"/>
        <v/>
      </c>
      <c r="S375" s="19" t="str">
        <f t="shared" si="37"/>
        <v/>
      </c>
      <c r="V375" s="16"/>
      <c r="W375" s="16"/>
      <c r="Z375" s="16"/>
      <c r="AA375" s="59" t="str">
        <f t="shared" si="38"/>
        <v/>
      </c>
      <c r="AB375" s="64" t="str">
        <f t="shared" si="39"/>
        <v/>
      </c>
      <c r="AC375" s="19" t="str">
        <f t="shared" si="40"/>
        <v/>
      </c>
    </row>
    <row r="376" spans="7:29">
      <c r="G376" s="89" t="str">
        <f t="shared" ca="1" si="35"/>
        <v/>
      </c>
      <c r="M376" s="16"/>
      <c r="N376" s="16"/>
      <c r="Q376" s="16"/>
      <c r="R376" s="59" t="str">
        <f t="shared" si="36"/>
        <v/>
      </c>
      <c r="S376" s="19" t="str">
        <f t="shared" si="37"/>
        <v/>
      </c>
      <c r="V376" s="16"/>
      <c r="W376" s="16"/>
      <c r="Z376" s="16"/>
      <c r="AA376" s="59" t="str">
        <f t="shared" si="38"/>
        <v/>
      </c>
      <c r="AB376" s="64" t="str">
        <f t="shared" si="39"/>
        <v/>
      </c>
      <c r="AC376" s="19" t="str">
        <f t="shared" si="40"/>
        <v/>
      </c>
    </row>
    <row r="377" spans="7:29">
      <c r="G377" s="89" t="str">
        <f t="shared" ca="1" si="35"/>
        <v/>
      </c>
      <c r="M377" s="16"/>
      <c r="N377" s="16"/>
      <c r="Q377" s="16"/>
      <c r="R377" s="59" t="str">
        <f t="shared" si="36"/>
        <v/>
      </c>
      <c r="S377" s="19" t="str">
        <f t="shared" si="37"/>
        <v/>
      </c>
      <c r="V377" s="16"/>
      <c r="W377" s="16"/>
      <c r="Z377" s="16"/>
      <c r="AA377" s="59" t="str">
        <f t="shared" si="38"/>
        <v/>
      </c>
      <c r="AB377" s="64" t="str">
        <f t="shared" si="39"/>
        <v/>
      </c>
      <c r="AC377" s="19" t="str">
        <f t="shared" si="40"/>
        <v/>
      </c>
    </row>
    <row r="378" spans="7:29">
      <c r="G378" s="89" t="str">
        <f t="shared" ca="1" si="35"/>
        <v/>
      </c>
      <c r="M378" s="16"/>
      <c r="N378" s="16"/>
      <c r="Q378" s="16"/>
      <c r="R378" s="59" t="str">
        <f t="shared" si="36"/>
        <v/>
      </c>
      <c r="S378" s="19" t="str">
        <f t="shared" si="37"/>
        <v/>
      </c>
      <c r="V378" s="16"/>
      <c r="W378" s="16"/>
      <c r="Z378" s="16"/>
      <c r="AA378" s="59" t="str">
        <f t="shared" si="38"/>
        <v/>
      </c>
      <c r="AB378" s="64" t="str">
        <f t="shared" si="39"/>
        <v/>
      </c>
      <c r="AC378" s="19" t="str">
        <f t="shared" si="40"/>
        <v/>
      </c>
    </row>
    <row r="379" spans="7:29">
      <c r="G379" s="89" t="str">
        <f t="shared" ca="1" si="35"/>
        <v/>
      </c>
      <c r="M379" s="16"/>
      <c r="N379" s="16"/>
      <c r="Q379" s="16"/>
      <c r="R379" s="59" t="str">
        <f t="shared" si="36"/>
        <v/>
      </c>
      <c r="S379" s="19" t="str">
        <f t="shared" si="37"/>
        <v/>
      </c>
      <c r="V379" s="16"/>
      <c r="W379" s="16"/>
      <c r="Z379" s="16"/>
      <c r="AA379" s="59" t="str">
        <f t="shared" si="38"/>
        <v/>
      </c>
      <c r="AB379" s="64" t="str">
        <f t="shared" si="39"/>
        <v/>
      </c>
      <c r="AC379" s="19" t="str">
        <f t="shared" si="40"/>
        <v/>
      </c>
    </row>
    <row r="380" spans="7:29">
      <c r="G380" s="89" t="str">
        <f t="shared" ca="1" si="35"/>
        <v/>
      </c>
      <c r="M380" s="16"/>
      <c r="N380" s="16"/>
      <c r="Q380" s="16"/>
      <c r="R380" s="59" t="str">
        <f t="shared" si="36"/>
        <v/>
      </c>
      <c r="S380" s="19" t="str">
        <f t="shared" si="37"/>
        <v/>
      </c>
      <c r="V380" s="16"/>
      <c r="W380" s="16"/>
      <c r="Z380" s="16"/>
      <c r="AA380" s="59" t="str">
        <f t="shared" si="38"/>
        <v/>
      </c>
      <c r="AB380" s="64" t="str">
        <f t="shared" si="39"/>
        <v/>
      </c>
      <c r="AC380" s="19" t="str">
        <f t="shared" si="40"/>
        <v/>
      </c>
    </row>
    <row r="381" spans="7:29">
      <c r="G381" s="89" t="str">
        <f t="shared" ca="1" si="35"/>
        <v/>
      </c>
      <c r="M381" s="16"/>
      <c r="N381" s="16"/>
      <c r="Q381" s="16"/>
      <c r="R381" s="59" t="str">
        <f t="shared" si="36"/>
        <v/>
      </c>
      <c r="S381" s="19" t="str">
        <f t="shared" si="37"/>
        <v/>
      </c>
      <c r="V381" s="16"/>
      <c r="W381" s="16"/>
      <c r="Z381" s="16"/>
      <c r="AA381" s="59" t="str">
        <f t="shared" si="38"/>
        <v/>
      </c>
      <c r="AB381" s="64" t="str">
        <f t="shared" si="39"/>
        <v/>
      </c>
      <c r="AC381" s="19" t="str">
        <f t="shared" si="40"/>
        <v/>
      </c>
    </row>
    <row r="382" spans="7:29">
      <c r="G382" s="89" t="str">
        <f t="shared" ca="1" si="35"/>
        <v/>
      </c>
      <c r="M382" s="16"/>
      <c r="N382" s="16"/>
      <c r="Q382" s="16"/>
      <c r="R382" s="59" t="str">
        <f t="shared" si="36"/>
        <v/>
      </c>
      <c r="S382" s="19" t="str">
        <f t="shared" si="37"/>
        <v/>
      </c>
      <c r="V382" s="16"/>
      <c r="W382" s="16"/>
      <c r="Z382" s="16"/>
      <c r="AA382" s="59" t="str">
        <f t="shared" si="38"/>
        <v/>
      </c>
      <c r="AB382" s="64" t="str">
        <f t="shared" si="39"/>
        <v/>
      </c>
      <c r="AC382" s="19" t="str">
        <f t="shared" si="40"/>
        <v/>
      </c>
    </row>
    <row r="383" spans="7:29">
      <c r="G383" s="89" t="str">
        <f t="shared" ca="1" si="35"/>
        <v/>
      </c>
      <c r="M383" s="16"/>
      <c r="N383" s="16"/>
      <c r="Q383" s="16"/>
      <c r="R383" s="59" t="str">
        <f t="shared" si="36"/>
        <v/>
      </c>
      <c r="S383" s="19" t="str">
        <f t="shared" si="37"/>
        <v/>
      </c>
      <c r="V383" s="16"/>
      <c r="W383" s="16"/>
      <c r="Z383" s="16"/>
      <c r="AA383" s="59" t="str">
        <f t="shared" si="38"/>
        <v/>
      </c>
      <c r="AB383" s="64" t="str">
        <f t="shared" si="39"/>
        <v/>
      </c>
      <c r="AC383" s="19" t="str">
        <f t="shared" si="40"/>
        <v/>
      </c>
    </row>
    <row r="384" spans="7:29">
      <c r="G384" s="89" t="str">
        <f t="shared" ca="1" si="35"/>
        <v/>
      </c>
      <c r="M384" s="16"/>
      <c r="N384" s="16"/>
      <c r="Q384" s="16"/>
      <c r="R384" s="59" t="str">
        <f t="shared" si="36"/>
        <v/>
      </c>
      <c r="S384" s="19" t="str">
        <f t="shared" si="37"/>
        <v/>
      </c>
      <c r="V384" s="16"/>
      <c r="W384" s="16"/>
      <c r="Z384" s="16"/>
      <c r="AA384" s="59" t="str">
        <f t="shared" si="38"/>
        <v/>
      </c>
      <c r="AB384" s="64" t="str">
        <f t="shared" si="39"/>
        <v/>
      </c>
      <c r="AC384" s="19" t="str">
        <f t="shared" si="40"/>
        <v/>
      </c>
    </row>
    <row r="385" spans="7:29">
      <c r="G385" s="89" t="str">
        <f t="shared" ca="1" si="35"/>
        <v/>
      </c>
      <c r="M385" s="16"/>
      <c r="N385" s="16"/>
      <c r="Q385" s="16"/>
      <c r="R385" s="59" t="str">
        <f t="shared" si="36"/>
        <v/>
      </c>
      <c r="S385" s="19" t="str">
        <f t="shared" si="37"/>
        <v/>
      </c>
      <c r="V385" s="16"/>
      <c r="W385" s="16"/>
      <c r="Z385" s="16"/>
      <c r="AA385" s="59" t="str">
        <f t="shared" si="38"/>
        <v/>
      </c>
      <c r="AB385" s="64" t="str">
        <f t="shared" si="39"/>
        <v/>
      </c>
      <c r="AC385" s="19" t="str">
        <f t="shared" si="40"/>
        <v/>
      </c>
    </row>
    <row r="386" spans="7:29">
      <c r="G386" s="89" t="str">
        <f t="shared" ca="1" si="35"/>
        <v/>
      </c>
      <c r="M386" s="16"/>
      <c r="N386" s="16"/>
      <c r="Q386" s="16"/>
      <c r="R386" s="59" t="str">
        <f t="shared" si="36"/>
        <v/>
      </c>
      <c r="S386" s="19" t="str">
        <f t="shared" si="37"/>
        <v/>
      </c>
      <c r="V386" s="16"/>
      <c r="W386" s="16"/>
      <c r="Z386" s="16"/>
      <c r="AA386" s="59" t="str">
        <f t="shared" si="38"/>
        <v/>
      </c>
      <c r="AB386" s="64" t="str">
        <f t="shared" si="39"/>
        <v/>
      </c>
      <c r="AC386" s="19" t="str">
        <f t="shared" si="40"/>
        <v/>
      </c>
    </row>
    <row r="387" spans="7:29">
      <c r="G387" s="89" t="str">
        <f t="shared" ca="1" si="35"/>
        <v/>
      </c>
      <c r="M387" s="16"/>
      <c r="N387" s="16"/>
      <c r="Q387" s="16"/>
      <c r="R387" s="59" t="str">
        <f t="shared" si="36"/>
        <v/>
      </c>
      <c r="S387" s="19" t="str">
        <f t="shared" si="37"/>
        <v/>
      </c>
      <c r="V387" s="16"/>
      <c r="W387" s="16"/>
      <c r="Z387" s="16"/>
      <c r="AA387" s="59" t="str">
        <f t="shared" si="38"/>
        <v/>
      </c>
      <c r="AB387" s="64" t="str">
        <f t="shared" si="39"/>
        <v/>
      </c>
      <c r="AC387" s="19" t="str">
        <f t="shared" si="40"/>
        <v/>
      </c>
    </row>
    <row r="388" spans="7:29">
      <c r="G388" s="89" t="str">
        <f t="shared" ref="G388:G451" ca="1" si="41">IF(AND(ISBLANK(F388)=FALSE,F388&lt;=TODAY()),"NO",IF(AND(ISBLANK(F388)=FALSE,F388&gt;TODAY()),"YES",IF(AND(ISBLANK(A388)=FALSE,ISBLANK(F388)=TRUE),"YES","")))</f>
        <v/>
      </c>
      <c r="M388" s="16"/>
      <c r="N388" s="16"/>
      <c r="Q388" s="16"/>
      <c r="R388" s="59" t="str">
        <f t="shared" ref="R388:R451" si="42">IF(AND(K388="Accepted",N388=""),"Enter date 1st dose administered",IF(AND(K388="Previously vaccinated at another facility",N388=""),"Enter date 1st dose administered",IF(AND(K388="Refused",L388=""),"Enter reason for refusal",IF(N388&lt;&gt;"","YES",IF(K388="Refused","NO",IF(AND($J388&lt;&gt;"",K388=""),"Enter Vaccination Status",IF(K388="Unknown","Unknown","")))))))</f>
        <v/>
      </c>
      <c r="S388" s="19" t="str">
        <f t="shared" ref="S388:S451" si="43">IF(N388="","",IF(J388="Pfizer-BioNTech",N388+21,IF(J388="Moderna",N388+28,IF(J388="Janssen/Johnson &amp; Johnson","N/A",""))))</f>
        <v/>
      </c>
      <c r="V388" s="16"/>
      <c r="W388" s="16"/>
      <c r="Z388" s="16"/>
      <c r="AA388" s="59" t="str">
        <f t="shared" ref="AA388:AA451" si="44">IF($J388="Janssen/Johnson &amp; Johnson","N/A",IF(AND(T388="Accepted",W388=""),"Enter date 2nd dose administered",IF(AND(T388="Previously vaccinated at another facility",W388=""),"Enter date 2nd dose administered",IF(R388="NO","NO",IF(AND(T388="Refused",U388=""),"Enter reason for refusal",IF(W388&lt;&gt;"","YES",IF(T388="Refused","NO",IF(AND(R388="YES",T388=""),"NO",IF(T388="Unknown","Unknown","")))))))))</f>
        <v/>
      </c>
      <c r="AB388" s="64" t="str">
        <f t="shared" ref="AB388:AB451" si="45">IF(OR(Z388="YES",Q388="YES"),"YES",IF(AC388="","","NO"))</f>
        <v/>
      </c>
      <c r="AC388" s="19" t="str">
        <f t="shared" ref="AC388:AC451" si="46">IF(OR(AA388="YES",AA388="Enter date 2nd dose administered"),"YES",IF(AND(J388="Janssen/Johnson &amp; Johnson",R388="YES"),"YES",IF(OR(L388="Medical Contraindication",U388="Medical Contraindication"),"Medical Contraindication",IF(AND(R388="YES",T388=""),"NEEDS 2ND DOSE",IF(AND(R388="Enter date 1st dose administered",T388=""),"NEEDS 2ND DOSE",IF(AND(R388="YES",U388="Offered and Declined"),"Refused 2nd Dose",IF(OR(R388="NO",R388="Enter reason for refusal"),"NO",IF(OR(R388="Unknown",AA388="Unknown"),"Unknown",""))))))))</f>
        <v/>
      </c>
    </row>
    <row r="389" spans="7:29">
      <c r="G389" s="89" t="str">
        <f t="shared" ca="1" si="41"/>
        <v/>
      </c>
      <c r="M389" s="16"/>
      <c r="N389" s="16"/>
      <c r="Q389" s="16"/>
      <c r="R389" s="59" t="str">
        <f t="shared" si="42"/>
        <v/>
      </c>
      <c r="S389" s="19" t="str">
        <f t="shared" si="43"/>
        <v/>
      </c>
      <c r="V389" s="16"/>
      <c r="W389" s="16"/>
      <c r="Z389" s="16"/>
      <c r="AA389" s="59" t="str">
        <f t="shared" si="44"/>
        <v/>
      </c>
      <c r="AB389" s="64" t="str">
        <f t="shared" si="45"/>
        <v/>
      </c>
      <c r="AC389" s="19" t="str">
        <f t="shared" si="46"/>
        <v/>
      </c>
    </row>
    <row r="390" spans="7:29">
      <c r="G390" s="89" t="str">
        <f t="shared" ca="1" si="41"/>
        <v/>
      </c>
      <c r="M390" s="16"/>
      <c r="N390" s="16"/>
      <c r="Q390" s="16"/>
      <c r="R390" s="59" t="str">
        <f t="shared" si="42"/>
        <v/>
      </c>
      <c r="S390" s="19" t="str">
        <f t="shared" si="43"/>
        <v/>
      </c>
      <c r="V390" s="16"/>
      <c r="W390" s="16"/>
      <c r="Z390" s="16"/>
      <c r="AA390" s="59" t="str">
        <f t="shared" si="44"/>
        <v/>
      </c>
      <c r="AB390" s="64" t="str">
        <f t="shared" si="45"/>
        <v/>
      </c>
      <c r="AC390" s="19" t="str">
        <f t="shared" si="46"/>
        <v/>
      </c>
    </row>
    <row r="391" spans="7:29">
      <c r="G391" s="89" t="str">
        <f t="shared" ca="1" si="41"/>
        <v/>
      </c>
      <c r="M391" s="16"/>
      <c r="N391" s="16"/>
      <c r="Q391" s="16"/>
      <c r="R391" s="59" t="str">
        <f t="shared" si="42"/>
        <v/>
      </c>
      <c r="S391" s="19" t="str">
        <f t="shared" si="43"/>
        <v/>
      </c>
      <c r="V391" s="16"/>
      <c r="W391" s="16"/>
      <c r="Z391" s="16"/>
      <c r="AA391" s="59" t="str">
        <f t="shared" si="44"/>
        <v/>
      </c>
      <c r="AB391" s="64" t="str">
        <f t="shared" si="45"/>
        <v/>
      </c>
      <c r="AC391" s="19" t="str">
        <f t="shared" si="46"/>
        <v/>
      </c>
    </row>
    <row r="392" spans="7:29">
      <c r="G392" s="89" t="str">
        <f t="shared" ca="1" si="41"/>
        <v/>
      </c>
      <c r="M392" s="16"/>
      <c r="N392" s="16"/>
      <c r="Q392" s="16"/>
      <c r="R392" s="59" t="str">
        <f t="shared" si="42"/>
        <v/>
      </c>
      <c r="S392" s="19" t="str">
        <f t="shared" si="43"/>
        <v/>
      </c>
      <c r="V392" s="16"/>
      <c r="W392" s="16"/>
      <c r="Z392" s="16"/>
      <c r="AA392" s="59" t="str">
        <f t="shared" si="44"/>
        <v/>
      </c>
      <c r="AB392" s="64" t="str">
        <f t="shared" si="45"/>
        <v/>
      </c>
      <c r="AC392" s="19" t="str">
        <f t="shared" si="46"/>
        <v/>
      </c>
    </row>
    <row r="393" spans="7:29">
      <c r="G393" s="89" t="str">
        <f t="shared" ca="1" si="41"/>
        <v/>
      </c>
      <c r="M393" s="16"/>
      <c r="N393" s="16"/>
      <c r="Q393" s="16"/>
      <c r="R393" s="59" t="str">
        <f t="shared" si="42"/>
        <v/>
      </c>
      <c r="S393" s="19" t="str">
        <f t="shared" si="43"/>
        <v/>
      </c>
      <c r="V393" s="16"/>
      <c r="W393" s="16"/>
      <c r="Z393" s="16"/>
      <c r="AA393" s="59" t="str">
        <f t="shared" si="44"/>
        <v/>
      </c>
      <c r="AB393" s="64" t="str">
        <f t="shared" si="45"/>
        <v/>
      </c>
      <c r="AC393" s="19" t="str">
        <f t="shared" si="46"/>
        <v/>
      </c>
    </row>
    <row r="394" spans="7:29">
      <c r="G394" s="89" t="str">
        <f t="shared" ca="1" si="41"/>
        <v/>
      </c>
      <c r="M394" s="16"/>
      <c r="N394" s="16"/>
      <c r="Q394" s="16"/>
      <c r="R394" s="59" t="str">
        <f t="shared" si="42"/>
        <v/>
      </c>
      <c r="S394" s="19" t="str">
        <f t="shared" si="43"/>
        <v/>
      </c>
      <c r="V394" s="16"/>
      <c r="W394" s="16"/>
      <c r="Z394" s="16"/>
      <c r="AA394" s="59" t="str">
        <f t="shared" si="44"/>
        <v/>
      </c>
      <c r="AB394" s="64" t="str">
        <f t="shared" si="45"/>
        <v/>
      </c>
      <c r="AC394" s="19" t="str">
        <f t="shared" si="46"/>
        <v/>
      </c>
    </row>
    <row r="395" spans="7:29">
      <c r="G395" s="89" t="str">
        <f t="shared" ca="1" si="41"/>
        <v/>
      </c>
      <c r="M395" s="16"/>
      <c r="N395" s="16"/>
      <c r="Q395" s="16"/>
      <c r="R395" s="59" t="str">
        <f t="shared" si="42"/>
        <v/>
      </c>
      <c r="S395" s="19" t="str">
        <f t="shared" si="43"/>
        <v/>
      </c>
      <c r="V395" s="16"/>
      <c r="W395" s="16"/>
      <c r="Z395" s="16"/>
      <c r="AA395" s="59" t="str">
        <f t="shared" si="44"/>
        <v/>
      </c>
      <c r="AB395" s="64" t="str">
        <f t="shared" si="45"/>
        <v/>
      </c>
      <c r="AC395" s="19" t="str">
        <f t="shared" si="46"/>
        <v/>
      </c>
    </row>
    <row r="396" spans="7:29">
      <c r="G396" s="89" t="str">
        <f t="shared" ca="1" si="41"/>
        <v/>
      </c>
      <c r="M396" s="16"/>
      <c r="N396" s="16"/>
      <c r="Q396" s="16"/>
      <c r="R396" s="59" t="str">
        <f t="shared" si="42"/>
        <v/>
      </c>
      <c r="S396" s="19" t="str">
        <f t="shared" si="43"/>
        <v/>
      </c>
      <c r="V396" s="16"/>
      <c r="W396" s="16"/>
      <c r="Z396" s="16"/>
      <c r="AA396" s="59" t="str">
        <f t="shared" si="44"/>
        <v/>
      </c>
      <c r="AB396" s="64" t="str">
        <f t="shared" si="45"/>
        <v/>
      </c>
      <c r="AC396" s="19" t="str">
        <f t="shared" si="46"/>
        <v/>
      </c>
    </row>
    <row r="397" spans="7:29">
      <c r="G397" s="89" t="str">
        <f t="shared" ca="1" si="41"/>
        <v/>
      </c>
      <c r="M397" s="16"/>
      <c r="N397" s="16"/>
      <c r="Q397" s="16"/>
      <c r="R397" s="59" t="str">
        <f t="shared" si="42"/>
        <v/>
      </c>
      <c r="S397" s="19" t="str">
        <f t="shared" si="43"/>
        <v/>
      </c>
      <c r="V397" s="16"/>
      <c r="W397" s="16"/>
      <c r="Z397" s="16"/>
      <c r="AA397" s="59" t="str">
        <f t="shared" si="44"/>
        <v/>
      </c>
      <c r="AB397" s="64" t="str">
        <f t="shared" si="45"/>
        <v/>
      </c>
      <c r="AC397" s="19" t="str">
        <f t="shared" si="46"/>
        <v/>
      </c>
    </row>
    <row r="398" spans="7:29">
      <c r="G398" s="89" t="str">
        <f t="shared" ca="1" si="41"/>
        <v/>
      </c>
      <c r="M398" s="16"/>
      <c r="N398" s="16"/>
      <c r="Q398" s="16"/>
      <c r="R398" s="59" t="str">
        <f t="shared" si="42"/>
        <v/>
      </c>
      <c r="S398" s="19" t="str">
        <f t="shared" si="43"/>
        <v/>
      </c>
      <c r="V398" s="16"/>
      <c r="W398" s="16"/>
      <c r="Z398" s="16"/>
      <c r="AA398" s="59" t="str">
        <f t="shared" si="44"/>
        <v/>
      </c>
      <c r="AB398" s="64" t="str">
        <f t="shared" si="45"/>
        <v/>
      </c>
      <c r="AC398" s="19" t="str">
        <f t="shared" si="46"/>
        <v/>
      </c>
    </row>
    <row r="399" spans="7:29">
      <c r="G399" s="89" t="str">
        <f t="shared" ca="1" si="41"/>
        <v/>
      </c>
      <c r="M399" s="16"/>
      <c r="N399" s="16"/>
      <c r="Q399" s="16"/>
      <c r="R399" s="59" t="str">
        <f t="shared" si="42"/>
        <v/>
      </c>
      <c r="S399" s="19" t="str">
        <f t="shared" si="43"/>
        <v/>
      </c>
      <c r="V399" s="16"/>
      <c r="W399" s="16"/>
      <c r="Z399" s="16"/>
      <c r="AA399" s="59" t="str">
        <f t="shared" si="44"/>
        <v/>
      </c>
      <c r="AB399" s="64" t="str">
        <f t="shared" si="45"/>
        <v/>
      </c>
      <c r="AC399" s="19" t="str">
        <f t="shared" si="46"/>
        <v/>
      </c>
    </row>
    <row r="400" spans="7:29">
      <c r="G400" s="89" t="str">
        <f t="shared" ca="1" si="41"/>
        <v/>
      </c>
      <c r="M400" s="16"/>
      <c r="N400" s="16"/>
      <c r="Q400" s="16"/>
      <c r="R400" s="59" t="str">
        <f t="shared" si="42"/>
        <v/>
      </c>
      <c r="S400" s="19" t="str">
        <f t="shared" si="43"/>
        <v/>
      </c>
      <c r="V400" s="16"/>
      <c r="W400" s="16"/>
      <c r="Z400" s="16"/>
      <c r="AA400" s="59" t="str">
        <f t="shared" si="44"/>
        <v/>
      </c>
      <c r="AB400" s="64" t="str">
        <f t="shared" si="45"/>
        <v/>
      </c>
      <c r="AC400" s="19" t="str">
        <f t="shared" si="46"/>
        <v/>
      </c>
    </row>
    <row r="401" spans="7:29">
      <c r="G401" s="89" t="str">
        <f t="shared" ca="1" si="41"/>
        <v/>
      </c>
      <c r="M401" s="16"/>
      <c r="N401" s="16"/>
      <c r="Q401" s="16"/>
      <c r="R401" s="59" t="str">
        <f t="shared" si="42"/>
        <v/>
      </c>
      <c r="S401" s="19" t="str">
        <f t="shared" si="43"/>
        <v/>
      </c>
      <c r="V401" s="16"/>
      <c r="W401" s="16"/>
      <c r="Z401" s="16"/>
      <c r="AA401" s="59" t="str">
        <f t="shared" si="44"/>
        <v/>
      </c>
      <c r="AB401" s="64" t="str">
        <f t="shared" si="45"/>
        <v/>
      </c>
      <c r="AC401" s="19" t="str">
        <f t="shared" si="46"/>
        <v/>
      </c>
    </row>
    <row r="402" spans="7:29">
      <c r="G402" s="89" t="str">
        <f t="shared" ca="1" si="41"/>
        <v/>
      </c>
      <c r="M402" s="16"/>
      <c r="N402" s="16"/>
      <c r="Q402" s="16"/>
      <c r="R402" s="59" t="str">
        <f t="shared" si="42"/>
        <v/>
      </c>
      <c r="S402" s="19" t="str">
        <f t="shared" si="43"/>
        <v/>
      </c>
      <c r="V402" s="16"/>
      <c r="W402" s="16"/>
      <c r="Z402" s="16"/>
      <c r="AA402" s="59" t="str">
        <f t="shared" si="44"/>
        <v/>
      </c>
      <c r="AB402" s="64" t="str">
        <f t="shared" si="45"/>
        <v/>
      </c>
      <c r="AC402" s="19" t="str">
        <f t="shared" si="46"/>
        <v/>
      </c>
    </row>
    <row r="403" spans="7:29">
      <c r="G403" s="89" t="str">
        <f t="shared" ca="1" si="41"/>
        <v/>
      </c>
      <c r="M403" s="16"/>
      <c r="N403" s="16"/>
      <c r="Q403" s="16"/>
      <c r="R403" s="59" t="str">
        <f t="shared" si="42"/>
        <v/>
      </c>
      <c r="S403" s="19" t="str">
        <f t="shared" si="43"/>
        <v/>
      </c>
      <c r="V403" s="16"/>
      <c r="W403" s="16"/>
      <c r="Z403" s="16"/>
      <c r="AA403" s="59" t="str">
        <f t="shared" si="44"/>
        <v/>
      </c>
      <c r="AB403" s="64" t="str">
        <f t="shared" si="45"/>
        <v/>
      </c>
      <c r="AC403" s="19" t="str">
        <f t="shared" si="46"/>
        <v/>
      </c>
    </row>
    <row r="404" spans="7:29">
      <c r="G404" s="89" t="str">
        <f t="shared" ca="1" si="41"/>
        <v/>
      </c>
      <c r="M404" s="16"/>
      <c r="N404" s="16"/>
      <c r="Q404" s="16"/>
      <c r="R404" s="59" t="str">
        <f t="shared" si="42"/>
        <v/>
      </c>
      <c r="S404" s="19" t="str">
        <f t="shared" si="43"/>
        <v/>
      </c>
      <c r="V404" s="16"/>
      <c r="W404" s="16"/>
      <c r="Z404" s="16"/>
      <c r="AA404" s="59" t="str">
        <f t="shared" si="44"/>
        <v/>
      </c>
      <c r="AB404" s="64" t="str">
        <f t="shared" si="45"/>
        <v/>
      </c>
      <c r="AC404" s="19" t="str">
        <f t="shared" si="46"/>
        <v/>
      </c>
    </row>
    <row r="405" spans="7:29">
      <c r="G405" s="89" t="str">
        <f t="shared" ca="1" si="41"/>
        <v/>
      </c>
      <c r="M405" s="16"/>
      <c r="N405" s="16"/>
      <c r="Q405" s="16"/>
      <c r="R405" s="59" t="str">
        <f t="shared" si="42"/>
        <v/>
      </c>
      <c r="S405" s="19" t="str">
        <f t="shared" si="43"/>
        <v/>
      </c>
      <c r="V405" s="16"/>
      <c r="W405" s="16"/>
      <c r="Z405" s="16"/>
      <c r="AA405" s="59" t="str">
        <f t="shared" si="44"/>
        <v/>
      </c>
      <c r="AB405" s="64" t="str">
        <f t="shared" si="45"/>
        <v/>
      </c>
      <c r="AC405" s="19" t="str">
        <f t="shared" si="46"/>
        <v/>
      </c>
    </row>
    <row r="406" spans="7:29">
      <c r="G406" s="89" t="str">
        <f t="shared" ca="1" si="41"/>
        <v/>
      </c>
      <c r="M406" s="16"/>
      <c r="N406" s="16"/>
      <c r="Q406" s="16"/>
      <c r="R406" s="59" t="str">
        <f t="shared" si="42"/>
        <v/>
      </c>
      <c r="S406" s="19" t="str">
        <f t="shared" si="43"/>
        <v/>
      </c>
      <c r="V406" s="16"/>
      <c r="W406" s="16"/>
      <c r="Z406" s="16"/>
      <c r="AA406" s="59" t="str">
        <f t="shared" si="44"/>
        <v/>
      </c>
      <c r="AB406" s="64" t="str">
        <f t="shared" si="45"/>
        <v/>
      </c>
      <c r="AC406" s="19" t="str">
        <f t="shared" si="46"/>
        <v/>
      </c>
    </row>
    <row r="407" spans="7:29">
      <c r="G407" s="89" t="str">
        <f t="shared" ca="1" si="41"/>
        <v/>
      </c>
      <c r="M407" s="16"/>
      <c r="N407" s="16"/>
      <c r="Q407" s="16"/>
      <c r="R407" s="59" t="str">
        <f t="shared" si="42"/>
        <v/>
      </c>
      <c r="S407" s="19" t="str">
        <f t="shared" si="43"/>
        <v/>
      </c>
      <c r="V407" s="16"/>
      <c r="W407" s="16"/>
      <c r="Z407" s="16"/>
      <c r="AA407" s="59" t="str">
        <f t="shared" si="44"/>
        <v/>
      </c>
      <c r="AB407" s="64" t="str">
        <f t="shared" si="45"/>
        <v/>
      </c>
      <c r="AC407" s="19" t="str">
        <f t="shared" si="46"/>
        <v/>
      </c>
    </row>
    <row r="408" spans="7:29">
      <c r="G408" s="89" t="str">
        <f t="shared" ca="1" si="41"/>
        <v/>
      </c>
      <c r="M408" s="16"/>
      <c r="N408" s="16"/>
      <c r="Q408" s="16"/>
      <c r="R408" s="59" t="str">
        <f t="shared" si="42"/>
        <v/>
      </c>
      <c r="S408" s="19" t="str">
        <f t="shared" si="43"/>
        <v/>
      </c>
      <c r="V408" s="16"/>
      <c r="W408" s="16"/>
      <c r="Z408" s="16"/>
      <c r="AA408" s="59" t="str">
        <f t="shared" si="44"/>
        <v/>
      </c>
      <c r="AB408" s="64" t="str">
        <f t="shared" si="45"/>
        <v/>
      </c>
      <c r="AC408" s="19" t="str">
        <f t="shared" si="46"/>
        <v/>
      </c>
    </row>
    <row r="409" spans="7:29">
      <c r="G409" s="89" t="str">
        <f t="shared" ca="1" si="41"/>
        <v/>
      </c>
      <c r="M409" s="16"/>
      <c r="N409" s="16"/>
      <c r="Q409" s="16"/>
      <c r="R409" s="59" t="str">
        <f t="shared" si="42"/>
        <v/>
      </c>
      <c r="S409" s="19" t="str">
        <f t="shared" si="43"/>
        <v/>
      </c>
      <c r="V409" s="16"/>
      <c r="W409" s="16"/>
      <c r="Z409" s="16"/>
      <c r="AA409" s="59" t="str">
        <f t="shared" si="44"/>
        <v/>
      </c>
      <c r="AB409" s="64" t="str">
        <f t="shared" si="45"/>
        <v/>
      </c>
      <c r="AC409" s="19" t="str">
        <f t="shared" si="46"/>
        <v/>
      </c>
    </row>
    <row r="410" spans="7:29">
      <c r="G410" s="89" t="str">
        <f t="shared" ca="1" si="41"/>
        <v/>
      </c>
      <c r="M410" s="16"/>
      <c r="N410" s="16"/>
      <c r="Q410" s="16"/>
      <c r="R410" s="59" t="str">
        <f t="shared" si="42"/>
        <v/>
      </c>
      <c r="S410" s="19" t="str">
        <f t="shared" si="43"/>
        <v/>
      </c>
      <c r="V410" s="16"/>
      <c r="W410" s="16"/>
      <c r="Z410" s="16"/>
      <c r="AA410" s="59" t="str">
        <f t="shared" si="44"/>
        <v/>
      </c>
      <c r="AB410" s="64" t="str">
        <f t="shared" si="45"/>
        <v/>
      </c>
      <c r="AC410" s="19" t="str">
        <f t="shared" si="46"/>
        <v/>
      </c>
    </row>
    <row r="411" spans="7:29">
      <c r="G411" s="89" t="str">
        <f t="shared" ca="1" si="41"/>
        <v/>
      </c>
      <c r="M411" s="16"/>
      <c r="N411" s="16"/>
      <c r="Q411" s="16"/>
      <c r="R411" s="59" t="str">
        <f t="shared" si="42"/>
        <v/>
      </c>
      <c r="S411" s="19" t="str">
        <f t="shared" si="43"/>
        <v/>
      </c>
      <c r="V411" s="16"/>
      <c r="W411" s="16"/>
      <c r="Z411" s="16"/>
      <c r="AA411" s="59" t="str">
        <f t="shared" si="44"/>
        <v/>
      </c>
      <c r="AB411" s="64" t="str">
        <f t="shared" si="45"/>
        <v/>
      </c>
      <c r="AC411" s="19" t="str">
        <f t="shared" si="46"/>
        <v/>
      </c>
    </row>
    <row r="412" spans="7:29">
      <c r="G412" s="89" t="str">
        <f t="shared" ca="1" si="41"/>
        <v/>
      </c>
      <c r="M412" s="16"/>
      <c r="N412" s="16"/>
      <c r="Q412" s="16"/>
      <c r="R412" s="59" t="str">
        <f t="shared" si="42"/>
        <v/>
      </c>
      <c r="S412" s="19" t="str">
        <f t="shared" si="43"/>
        <v/>
      </c>
      <c r="V412" s="16"/>
      <c r="W412" s="16"/>
      <c r="Z412" s="16"/>
      <c r="AA412" s="59" t="str">
        <f t="shared" si="44"/>
        <v/>
      </c>
      <c r="AB412" s="64" t="str">
        <f t="shared" si="45"/>
        <v/>
      </c>
      <c r="AC412" s="19" t="str">
        <f t="shared" si="46"/>
        <v/>
      </c>
    </row>
    <row r="413" spans="7:29">
      <c r="G413" s="89" t="str">
        <f t="shared" ca="1" si="41"/>
        <v/>
      </c>
      <c r="M413" s="16"/>
      <c r="N413" s="16"/>
      <c r="Q413" s="16"/>
      <c r="R413" s="59" t="str">
        <f t="shared" si="42"/>
        <v/>
      </c>
      <c r="S413" s="19" t="str">
        <f t="shared" si="43"/>
        <v/>
      </c>
      <c r="V413" s="16"/>
      <c r="W413" s="16"/>
      <c r="Z413" s="16"/>
      <c r="AA413" s="59" t="str">
        <f t="shared" si="44"/>
        <v/>
      </c>
      <c r="AB413" s="64" t="str">
        <f t="shared" si="45"/>
        <v/>
      </c>
      <c r="AC413" s="19" t="str">
        <f t="shared" si="46"/>
        <v/>
      </c>
    </row>
    <row r="414" spans="7:29">
      <c r="G414" s="89" t="str">
        <f t="shared" ca="1" si="41"/>
        <v/>
      </c>
      <c r="M414" s="16"/>
      <c r="N414" s="16"/>
      <c r="Q414" s="16"/>
      <c r="R414" s="59" t="str">
        <f t="shared" si="42"/>
        <v/>
      </c>
      <c r="S414" s="19" t="str">
        <f t="shared" si="43"/>
        <v/>
      </c>
      <c r="V414" s="16"/>
      <c r="W414" s="16"/>
      <c r="Z414" s="16"/>
      <c r="AA414" s="59" t="str">
        <f t="shared" si="44"/>
        <v/>
      </c>
      <c r="AB414" s="64" t="str">
        <f t="shared" si="45"/>
        <v/>
      </c>
      <c r="AC414" s="19" t="str">
        <f t="shared" si="46"/>
        <v/>
      </c>
    </row>
    <row r="415" spans="7:29">
      <c r="G415" s="89" t="str">
        <f t="shared" ca="1" si="41"/>
        <v/>
      </c>
      <c r="M415" s="16"/>
      <c r="N415" s="16"/>
      <c r="Q415" s="16"/>
      <c r="R415" s="59" t="str">
        <f t="shared" si="42"/>
        <v/>
      </c>
      <c r="S415" s="19" t="str">
        <f t="shared" si="43"/>
        <v/>
      </c>
      <c r="V415" s="16"/>
      <c r="W415" s="16"/>
      <c r="Z415" s="16"/>
      <c r="AA415" s="59" t="str">
        <f t="shared" si="44"/>
        <v/>
      </c>
      <c r="AB415" s="64" t="str">
        <f t="shared" si="45"/>
        <v/>
      </c>
      <c r="AC415" s="19" t="str">
        <f t="shared" si="46"/>
        <v/>
      </c>
    </row>
    <row r="416" spans="7:29">
      <c r="G416" s="89" t="str">
        <f t="shared" ca="1" si="41"/>
        <v/>
      </c>
      <c r="M416" s="16"/>
      <c r="N416" s="16"/>
      <c r="Q416" s="16"/>
      <c r="R416" s="59" t="str">
        <f t="shared" si="42"/>
        <v/>
      </c>
      <c r="S416" s="19" t="str">
        <f t="shared" si="43"/>
        <v/>
      </c>
      <c r="V416" s="16"/>
      <c r="W416" s="16"/>
      <c r="Z416" s="16"/>
      <c r="AA416" s="59" t="str">
        <f t="shared" si="44"/>
        <v/>
      </c>
      <c r="AB416" s="64" t="str">
        <f t="shared" si="45"/>
        <v/>
      </c>
      <c r="AC416" s="19" t="str">
        <f t="shared" si="46"/>
        <v/>
      </c>
    </row>
    <row r="417" spans="7:29">
      <c r="G417" s="89" t="str">
        <f t="shared" ca="1" si="41"/>
        <v/>
      </c>
      <c r="M417" s="16"/>
      <c r="N417" s="16"/>
      <c r="Q417" s="16"/>
      <c r="R417" s="59" t="str">
        <f t="shared" si="42"/>
        <v/>
      </c>
      <c r="S417" s="19" t="str">
        <f t="shared" si="43"/>
        <v/>
      </c>
      <c r="V417" s="16"/>
      <c r="W417" s="16"/>
      <c r="Z417" s="16"/>
      <c r="AA417" s="59" t="str">
        <f t="shared" si="44"/>
        <v/>
      </c>
      <c r="AB417" s="64" t="str">
        <f t="shared" si="45"/>
        <v/>
      </c>
      <c r="AC417" s="19" t="str">
        <f t="shared" si="46"/>
        <v/>
      </c>
    </row>
    <row r="418" spans="7:29">
      <c r="G418" s="89" t="str">
        <f t="shared" ca="1" si="41"/>
        <v/>
      </c>
      <c r="M418" s="16"/>
      <c r="N418" s="16"/>
      <c r="Q418" s="16"/>
      <c r="R418" s="59" t="str">
        <f t="shared" si="42"/>
        <v/>
      </c>
      <c r="S418" s="19" t="str">
        <f t="shared" si="43"/>
        <v/>
      </c>
      <c r="V418" s="16"/>
      <c r="W418" s="16"/>
      <c r="Z418" s="16"/>
      <c r="AA418" s="59" t="str">
        <f t="shared" si="44"/>
        <v/>
      </c>
      <c r="AB418" s="64" t="str">
        <f t="shared" si="45"/>
        <v/>
      </c>
      <c r="AC418" s="19" t="str">
        <f t="shared" si="46"/>
        <v/>
      </c>
    </row>
    <row r="419" spans="7:29">
      <c r="G419" s="89" t="str">
        <f t="shared" ca="1" si="41"/>
        <v/>
      </c>
      <c r="M419" s="16"/>
      <c r="N419" s="16"/>
      <c r="Q419" s="16"/>
      <c r="R419" s="59" t="str">
        <f t="shared" si="42"/>
        <v/>
      </c>
      <c r="S419" s="19" t="str">
        <f t="shared" si="43"/>
        <v/>
      </c>
      <c r="V419" s="16"/>
      <c r="W419" s="16"/>
      <c r="Z419" s="16"/>
      <c r="AA419" s="59" t="str">
        <f t="shared" si="44"/>
        <v/>
      </c>
      <c r="AB419" s="64" t="str">
        <f t="shared" si="45"/>
        <v/>
      </c>
      <c r="AC419" s="19" t="str">
        <f t="shared" si="46"/>
        <v/>
      </c>
    </row>
    <row r="420" spans="7:29">
      <c r="G420" s="89" t="str">
        <f t="shared" ca="1" si="41"/>
        <v/>
      </c>
      <c r="M420" s="16"/>
      <c r="N420" s="16"/>
      <c r="Q420" s="16"/>
      <c r="R420" s="59" t="str">
        <f t="shared" si="42"/>
        <v/>
      </c>
      <c r="S420" s="19" t="str">
        <f t="shared" si="43"/>
        <v/>
      </c>
      <c r="V420" s="16"/>
      <c r="W420" s="16"/>
      <c r="Z420" s="16"/>
      <c r="AA420" s="59" t="str">
        <f t="shared" si="44"/>
        <v/>
      </c>
      <c r="AB420" s="64" t="str">
        <f t="shared" si="45"/>
        <v/>
      </c>
      <c r="AC420" s="19" t="str">
        <f t="shared" si="46"/>
        <v/>
      </c>
    </row>
    <row r="421" spans="7:29">
      <c r="G421" s="89" t="str">
        <f t="shared" ca="1" si="41"/>
        <v/>
      </c>
      <c r="M421" s="16"/>
      <c r="N421" s="16"/>
      <c r="Q421" s="16"/>
      <c r="R421" s="59" t="str">
        <f t="shared" si="42"/>
        <v/>
      </c>
      <c r="S421" s="19" t="str">
        <f t="shared" si="43"/>
        <v/>
      </c>
      <c r="V421" s="16"/>
      <c r="W421" s="16"/>
      <c r="Z421" s="16"/>
      <c r="AA421" s="59" t="str">
        <f t="shared" si="44"/>
        <v/>
      </c>
      <c r="AB421" s="64" t="str">
        <f t="shared" si="45"/>
        <v/>
      </c>
      <c r="AC421" s="19" t="str">
        <f t="shared" si="46"/>
        <v/>
      </c>
    </row>
    <row r="422" spans="7:29">
      <c r="G422" s="89" t="str">
        <f t="shared" ca="1" si="41"/>
        <v/>
      </c>
      <c r="M422" s="16"/>
      <c r="N422" s="16"/>
      <c r="Q422" s="16"/>
      <c r="R422" s="59" t="str">
        <f t="shared" si="42"/>
        <v/>
      </c>
      <c r="S422" s="19" t="str">
        <f t="shared" si="43"/>
        <v/>
      </c>
      <c r="V422" s="16"/>
      <c r="W422" s="16"/>
      <c r="Z422" s="16"/>
      <c r="AA422" s="59" t="str">
        <f t="shared" si="44"/>
        <v/>
      </c>
      <c r="AB422" s="64" t="str">
        <f t="shared" si="45"/>
        <v/>
      </c>
      <c r="AC422" s="19" t="str">
        <f t="shared" si="46"/>
        <v/>
      </c>
    </row>
    <row r="423" spans="7:29">
      <c r="G423" s="89" t="str">
        <f t="shared" ca="1" si="41"/>
        <v/>
      </c>
      <c r="M423" s="16"/>
      <c r="N423" s="16"/>
      <c r="Q423" s="16"/>
      <c r="R423" s="59" t="str">
        <f t="shared" si="42"/>
        <v/>
      </c>
      <c r="S423" s="19" t="str">
        <f t="shared" si="43"/>
        <v/>
      </c>
      <c r="V423" s="16"/>
      <c r="W423" s="16"/>
      <c r="Z423" s="16"/>
      <c r="AA423" s="59" t="str">
        <f t="shared" si="44"/>
        <v/>
      </c>
      <c r="AB423" s="64" t="str">
        <f t="shared" si="45"/>
        <v/>
      </c>
      <c r="AC423" s="19" t="str">
        <f t="shared" si="46"/>
        <v/>
      </c>
    </row>
    <row r="424" spans="7:29">
      <c r="G424" s="89" t="str">
        <f t="shared" ca="1" si="41"/>
        <v/>
      </c>
      <c r="M424" s="16"/>
      <c r="N424" s="16"/>
      <c r="Q424" s="16"/>
      <c r="R424" s="59" t="str">
        <f t="shared" si="42"/>
        <v/>
      </c>
      <c r="S424" s="19" t="str">
        <f t="shared" si="43"/>
        <v/>
      </c>
      <c r="V424" s="16"/>
      <c r="W424" s="16"/>
      <c r="Z424" s="16"/>
      <c r="AA424" s="59" t="str">
        <f t="shared" si="44"/>
        <v/>
      </c>
      <c r="AB424" s="64" t="str">
        <f t="shared" si="45"/>
        <v/>
      </c>
      <c r="AC424" s="19" t="str">
        <f t="shared" si="46"/>
        <v/>
      </c>
    </row>
    <row r="425" spans="7:29">
      <c r="G425" s="89" t="str">
        <f t="shared" ca="1" si="41"/>
        <v/>
      </c>
      <c r="M425" s="16"/>
      <c r="N425" s="16"/>
      <c r="Q425" s="16"/>
      <c r="R425" s="59" t="str">
        <f t="shared" si="42"/>
        <v/>
      </c>
      <c r="S425" s="19" t="str">
        <f t="shared" si="43"/>
        <v/>
      </c>
      <c r="V425" s="16"/>
      <c r="W425" s="16"/>
      <c r="Z425" s="16"/>
      <c r="AA425" s="59" t="str">
        <f t="shared" si="44"/>
        <v/>
      </c>
      <c r="AB425" s="64" t="str">
        <f t="shared" si="45"/>
        <v/>
      </c>
      <c r="AC425" s="19" t="str">
        <f t="shared" si="46"/>
        <v/>
      </c>
    </row>
    <row r="426" spans="7:29">
      <c r="G426" s="89" t="str">
        <f t="shared" ca="1" si="41"/>
        <v/>
      </c>
      <c r="M426" s="16"/>
      <c r="N426" s="16"/>
      <c r="Q426" s="16"/>
      <c r="R426" s="59" t="str">
        <f t="shared" si="42"/>
        <v/>
      </c>
      <c r="S426" s="19" t="str">
        <f t="shared" si="43"/>
        <v/>
      </c>
      <c r="V426" s="16"/>
      <c r="W426" s="16"/>
      <c r="Z426" s="16"/>
      <c r="AA426" s="59" t="str">
        <f t="shared" si="44"/>
        <v/>
      </c>
      <c r="AB426" s="64" t="str">
        <f t="shared" si="45"/>
        <v/>
      </c>
      <c r="AC426" s="19" t="str">
        <f t="shared" si="46"/>
        <v/>
      </c>
    </row>
    <row r="427" spans="7:29">
      <c r="G427" s="89" t="str">
        <f t="shared" ca="1" si="41"/>
        <v/>
      </c>
      <c r="M427" s="16"/>
      <c r="N427" s="16"/>
      <c r="Q427" s="16"/>
      <c r="R427" s="59" t="str">
        <f t="shared" si="42"/>
        <v/>
      </c>
      <c r="S427" s="19" t="str">
        <f t="shared" si="43"/>
        <v/>
      </c>
      <c r="V427" s="16"/>
      <c r="W427" s="16"/>
      <c r="Z427" s="16"/>
      <c r="AA427" s="59" t="str">
        <f t="shared" si="44"/>
        <v/>
      </c>
      <c r="AB427" s="64" t="str">
        <f t="shared" si="45"/>
        <v/>
      </c>
      <c r="AC427" s="19" t="str">
        <f t="shared" si="46"/>
        <v/>
      </c>
    </row>
    <row r="428" spans="7:29">
      <c r="G428" s="89" t="str">
        <f t="shared" ca="1" si="41"/>
        <v/>
      </c>
      <c r="M428" s="16"/>
      <c r="N428" s="16"/>
      <c r="Q428" s="16"/>
      <c r="R428" s="59" t="str">
        <f t="shared" si="42"/>
        <v/>
      </c>
      <c r="S428" s="19" t="str">
        <f t="shared" si="43"/>
        <v/>
      </c>
      <c r="V428" s="16"/>
      <c r="W428" s="16"/>
      <c r="Z428" s="16"/>
      <c r="AA428" s="59" t="str">
        <f t="shared" si="44"/>
        <v/>
      </c>
      <c r="AB428" s="64" t="str">
        <f t="shared" si="45"/>
        <v/>
      </c>
      <c r="AC428" s="19" t="str">
        <f t="shared" si="46"/>
        <v/>
      </c>
    </row>
    <row r="429" spans="7:29">
      <c r="G429" s="89" t="str">
        <f t="shared" ca="1" si="41"/>
        <v/>
      </c>
      <c r="M429" s="16"/>
      <c r="N429" s="16"/>
      <c r="Q429" s="16"/>
      <c r="R429" s="59" t="str">
        <f t="shared" si="42"/>
        <v/>
      </c>
      <c r="S429" s="19" t="str">
        <f t="shared" si="43"/>
        <v/>
      </c>
      <c r="V429" s="16"/>
      <c r="W429" s="16"/>
      <c r="Z429" s="16"/>
      <c r="AA429" s="59" t="str">
        <f t="shared" si="44"/>
        <v/>
      </c>
      <c r="AB429" s="64" t="str">
        <f t="shared" si="45"/>
        <v/>
      </c>
      <c r="AC429" s="19" t="str">
        <f t="shared" si="46"/>
        <v/>
      </c>
    </row>
    <row r="430" spans="7:29">
      <c r="G430" s="89" t="str">
        <f t="shared" ca="1" si="41"/>
        <v/>
      </c>
      <c r="M430" s="16"/>
      <c r="N430" s="16"/>
      <c r="Q430" s="16"/>
      <c r="R430" s="59" t="str">
        <f t="shared" si="42"/>
        <v/>
      </c>
      <c r="S430" s="19" t="str">
        <f t="shared" si="43"/>
        <v/>
      </c>
      <c r="V430" s="16"/>
      <c r="W430" s="16"/>
      <c r="Z430" s="16"/>
      <c r="AA430" s="59" t="str">
        <f t="shared" si="44"/>
        <v/>
      </c>
      <c r="AB430" s="64" t="str">
        <f t="shared" si="45"/>
        <v/>
      </c>
      <c r="AC430" s="19" t="str">
        <f t="shared" si="46"/>
        <v/>
      </c>
    </row>
    <row r="431" spans="7:29">
      <c r="G431" s="89" t="str">
        <f t="shared" ca="1" si="41"/>
        <v/>
      </c>
      <c r="M431" s="16"/>
      <c r="N431" s="16"/>
      <c r="Q431" s="16"/>
      <c r="R431" s="59" t="str">
        <f t="shared" si="42"/>
        <v/>
      </c>
      <c r="S431" s="19" t="str">
        <f t="shared" si="43"/>
        <v/>
      </c>
      <c r="V431" s="16"/>
      <c r="W431" s="16"/>
      <c r="Z431" s="16"/>
      <c r="AA431" s="59" t="str">
        <f t="shared" si="44"/>
        <v/>
      </c>
      <c r="AB431" s="64" t="str">
        <f t="shared" si="45"/>
        <v/>
      </c>
      <c r="AC431" s="19" t="str">
        <f t="shared" si="46"/>
        <v/>
      </c>
    </row>
    <row r="432" spans="7:29">
      <c r="G432" s="89" t="str">
        <f t="shared" ca="1" si="41"/>
        <v/>
      </c>
      <c r="M432" s="16"/>
      <c r="N432" s="16"/>
      <c r="Q432" s="16"/>
      <c r="R432" s="59" t="str">
        <f t="shared" si="42"/>
        <v/>
      </c>
      <c r="S432" s="19" t="str">
        <f t="shared" si="43"/>
        <v/>
      </c>
      <c r="V432" s="16"/>
      <c r="W432" s="16"/>
      <c r="Z432" s="16"/>
      <c r="AA432" s="59" t="str">
        <f t="shared" si="44"/>
        <v/>
      </c>
      <c r="AB432" s="64" t="str">
        <f t="shared" si="45"/>
        <v/>
      </c>
      <c r="AC432" s="19" t="str">
        <f t="shared" si="46"/>
        <v/>
      </c>
    </row>
    <row r="433" spans="7:29">
      <c r="G433" s="89" t="str">
        <f t="shared" ca="1" si="41"/>
        <v/>
      </c>
      <c r="M433" s="16"/>
      <c r="N433" s="16"/>
      <c r="Q433" s="16"/>
      <c r="R433" s="59" t="str">
        <f t="shared" si="42"/>
        <v/>
      </c>
      <c r="S433" s="19" t="str">
        <f t="shared" si="43"/>
        <v/>
      </c>
      <c r="V433" s="16"/>
      <c r="W433" s="16"/>
      <c r="Z433" s="16"/>
      <c r="AA433" s="59" t="str">
        <f t="shared" si="44"/>
        <v/>
      </c>
      <c r="AB433" s="64" t="str">
        <f t="shared" si="45"/>
        <v/>
      </c>
      <c r="AC433" s="19" t="str">
        <f t="shared" si="46"/>
        <v/>
      </c>
    </row>
    <row r="434" spans="7:29">
      <c r="G434" s="89" t="str">
        <f t="shared" ca="1" si="41"/>
        <v/>
      </c>
      <c r="M434" s="16"/>
      <c r="N434" s="16"/>
      <c r="Q434" s="16"/>
      <c r="R434" s="59" t="str">
        <f t="shared" si="42"/>
        <v/>
      </c>
      <c r="S434" s="19" t="str">
        <f t="shared" si="43"/>
        <v/>
      </c>
      <c r="V434" s="16"/>
      <c r="W434" s="16"/>
      <c r="Z434" s="16"/>
      <c r="AA434" s="59" t="str">
        <f t="shared" si="44"/>
        <v/>
      </c>
      <c r="AB434" s="64" t="str">
        <f t="shared" si="45"/>
        <v/>
      </c>
      <c r="AC434" s="19" t="str">
        <f t="shared" si="46"/>
        <v/>
      </c>
    </row>
    <row r="435" spans="7:29">
      <c r="G435" s="89" t="str">
        <f t="shared" ca="1" si="41"/>
        <v/>
      </c>
      <c r="M435" s="16"/>
      <c r="N435" s="16"/>
      <c r="Q435" s="16"/>
      <c r="R435" s="59" t="str">
        <f t="shared" si="42"/>
        <v/>
      </c>
      <c r="S435" s="19" t="str">
        <f t="shared" si="43"/>
        <v/>
      </c>
      <c r="V435" s="16"/>
      <c r="W435" s="16"/>
      <c r="Z435" s="16"/>
      <c r="AA435" s="59" t="str">
        <f t="shared" si="44"/>
        <v/>
      </c>
      <c r="AB435" s="64" t="str">
        <f t="shared" si="45"/>
        <v/>
      </c>
      <c r="AC435" s="19" t="str">
        <f t="shared" si="46"/>
        <v/>
      </c>
    </row>
    <row r="436" spans="7:29">
      <c r="G436" s="89" t="str">
        <f t="shared" ca="1" si="41"/>
        <v/>
      </c>
      <c r="M436" s="16"/>
      <c r="N436" s="16"/>
      <c r="Q436" s="16"/>
      <c r="R436" s="59" t="str">
        <f t="shared" si="42"/>
        <v/>
      </c>
      <c r="S436" s="19" t="str">
        <f t="shared" si="43"/>
        <v/>
      </c>
      <c r="V436" s="16"/>
      <c r="W436" s="16"/>
      <c r="Z436" s="16"/>
      <c r="AA436" s="59" t="str">
        <f t="shared" si="44"/>
        <v/>
      </c>
      <c r="AB436" s="64" t="str">
        <f t="shared" si="45"/>
        <v/>
      </c>
      <c r="AC436" s="19" t="str">
        <f t="shared" si="46"/>
        <v/>
      </c>
    </row>
    <row r="437" spans="7:29">
      <c r="G437" s="89" t="str">
        <f t="shared" ca="1" si="41"/>
        <v/>
      </c>
      <c r="M437" s="16"/>
      <c r="N437" s="16"/>
      <c r="Q437" s="16"/>
      <c r="R437" s="59" t="str">
        <f t="shared" si="42"/>
        <v/>
      </c>
      <c r="S437" s="19" t="str">
        <f t="shared" si="43"/>
        <v/>
      </c>
      <c r="V437" s="16"/>
      <c r="W437" s="16"/>
      <c r="Z437" s="16"/>
      <c r="AA437" s="59" t="str">
        <f t="shared" si="44"/>
        <v/>
      </c>
      <c r="AB437" s="64" t="str">
        <f t="shared" si="45"/>
        <v/>
      </c>
      <c r="AC437" s="19" t="str">
        <f t="shared" si="46"/>
        <v/>
      </c>
    </row>
    <row r="438" spans="7:29">
      <c r="G438" s="89" t="str">
        <f t="shared" ca="1" si="41"/>
        <v/>
      </c>
      <c r="M438" s="16"/>
      <c r="N438" s="16"/>
      <c r="Q438" s="16"/>
      <c r="R438" s="59" t="str">
        <f t="shared" si="42"/>
        <v/>
      </c>
      <c r="S438" s="19" t="str">
        <f t="shared" si="43"/>
        <v/>
      </c>
      <c r="V438" s="16"/>
      <c r="W438" s="16"/>
      <c r="Z438" s="16"/>
      <c r="AA438" s="59" t="str">
        <f t="shared" si="44"/>
        <v/>
      </c>
      <c r="AB438" s="64" t="str">
        <f t="shared" si="45"/>
        <v/>
      </c>
      <c r="AC438" s="19" t="str">
        <f t="shared" si="46"/>
        <v/>
      </c>
    </row>
    <row r="439" spans="7:29">
      <c r="G439" s="89" t="str">
        <f t="shared" ca="1" si="41"/>
        <v/>
      </c>
      <c r="M439" s="16"/>
      <c r="N439" s="16"/>
      <c r="Q439" s="16"/>
      <c r="R439" s="59" t="str">
        <f t="shared" si="42"/>
        <v/>
      </c>
      <c r="S439" s="19" t="str">
        <f t="shared" si="43"/>
        <v/>
      </c>
      <c r="V439" s="16"/>
      <c r="W439" s="16"/>
      <c r="Z439" s="16"/>
      <c r="AA439" s="59" t="str">
        <f t="shared" si="44"/>
        <v/>
      </c>
      <c r="AB439" s="64" t="str">
        <f t="shared" si="45"/>
        <v/>
      </c>
      <c r="AC439" s="19" t="str">
        <f t="shared" si="46"/>
        <v/>
      </c>
    </row>
    <row r="440" spans="7:29">
      <c r="G440" s="89" t="str">
        <f t="shared" ca="1" si="41"/>
        <v/>
      </c>
      <c r="M440" s="16"/>
      <c r="N440" s="16"/>
      <c r="Q440" s="16"/>
      <c r="R440" s="59" t="str">
        <f t="shared" si="42"/>
        <v/>
      </c>
      <c r="S440" s="19" t="str">
        <f t="shared" si="43"/>
        <v/>
      </c>
      <c r="V440" s="16"/>
      <c r="W440" s="16"/>
      <c r="Z440" s="16"/>
      <c r="AA440" s="59" t="str">
        <f t="shared" si="44"/>
        <v/>
      </c>
      <c r="AB440" s="64" t="str">
        <f t="shared" si="45"/>
        <v/>
      </c>
      <c r="AC440" s="19" t="str">
        <f t="shared" si="46"/>
        <v/>
      </c>
    </row>
    <row r="441" spans="7:29">
      <c r="G441" s="89" t="str">
        <f t="shared" ca="1" si="41"/>
        <v/>
      </c>
      <c r="M441" s="16"/>
      <c r="N441" s="16"/>
      <c r="Q441" s="16"/>
      <c r="R441" s="59" t="str">
        <f t="shared" si="42"/>
        <v/>
      </c>
      <c r="S441" s="19" t="str">
        <f t="shared" si="43"/>
        <v/>
      </c>
      <c r="V441" s="16"/>
      <c r="W441" s="16"/>
      <c r="Z441" s="16"/>
      <c r="AA441" s="59" t="str">
        <f t="shared" si="44"/>
        <v/>
      </c>
      <c r="AB441" s="64" t="str">
        <f t="shared" si="45"/>
        <v/>
      </c>
      <c r="AC441" s="19" t="str">
        <f t="shared" si="46"/>
        <v/>
      </c>
    </row>
    <row r="442" spans="7:29">
      <c r="G442" s="89" t="str">
        <f t="shared" ca="1" si="41"/>
        <v/>
      </c>
      <c r="M442" s="16"/>
      <c r="N442" s="16"/>
      <c r="Q442" s="16"/>
      <c r="R442" s="59" t="str">
        <f t="shared" si="42"/>
        <v/>
      </c>
      <c r="S442" s="19" t="str">
        <f t="shared" si="43"/>
        <v/>
      </c>
      <c r="V442" s="16"/>
      <c r="W442" s="16"/>
      <c r="Z442" s="16"/>
      <c r="AA442" s="59" t="str">
        <f t="shared" si="44"/>
        <v/>
      </c>
      <c r="AB442" s="64" t="str">
        <f t="shared" si="45"/>
        <v/>
      </c>
      <c r="AC442" s="19" t="str">
        <f t="shared" si="46"/>
        <v/>
      </c>
    </row>
    <row r="443" spans="7:29">
      <c r="G443" s="89" t="str">
        <f t="shared" ca="1" si="41"/>
        <v/>
      </c>
      <c r="M443" s="16"/>
      <c r="N443" s="16"/>
      <c r="Q443" s="16"/>
      <c r="R443" s="59" t="str">
        <f t="shared" si="42"/>
        <v/>
      </c>
      <c r="S443" s="19" t="str">
        <f t="shared" si="43"/>
        <v/>
      </c>
      <c r="V443" s="16"/>
      <c r="W443" s="16"/>
      <c r="Z443" s="16"/>
      <c r="AA443" s="59" t="str">
        <f t="shared" si="44"/>
        <v/>
      </c>
      <c r="AB443" s="64" t="str">
        <f t="shared" si="45"/>
        <v/>
      </c>
      <c r="AC443" s="19" t="str">
        <f t="shared" si="46"/>
        <v/>
      </c>
    </row>
    <row r="444" spans="7:29">
      <c r="G444" s="89" t="str">
        <f t="shared" ca="1" si="41"/>
        <v/>
      </c>
      <c r="M444" s="16"/>
      <c r="N444" s="16"/>
      <c r="Q444" s="16"/>
      <c r="R444" s="59" t="str">
        <f t="shared" si="42"/>
        <v/>
      </c>
      <c r="S444" s="19" t="str">
        <f t="shared" si="43"/>
        <v/>
      </c>
      <c r="V444" s="16"/>
      <c r="W444" s="16"/>
      <c r="Z444" s="16"/>
      <c r="AA444" s="59" t="str">
        <f t="shared" si="44"/>
        <v/>
      </c>
      <c r="AB444" s="64" t="str">
        <f t="shared" si="45"/>
        <v/>
      </c>
      <c r="AC444" s="19" t="str">
        <f t="shared" si="46"/>
        <v/>
      </c>
    </row>
    <row r="445" spans="7:29">
      <c r="G445" s="89" t="str">
        <f t="shared" ca="1" si="41"/>
        <v/>
      </c>
      <c r="M445" s="16"/>
      <c r="N445" s="16"/>
      <c r="Q445" s="16"/>
      <c r="R445" s="59" t="str">
        <f t="shared" si="42"/>
        <v/>
      </c>
      <c r="S445" s="19" t="str">
        <f t="shared" si="43"/>
        <v/>
      </c>
      <c r="V445" s="16"/>
      <c r="W445" s="16"/>
      <c r="Z445" s="16"/>
      <c r="AA445" s="59" t="str">
        <f t="shared" si="44"/>
        <v/>
      </c>
      <c r="AB445" s="64" t="str">
        <f t="shared" si="45"/>
        <v/>
      </c>
      <c r="AC445" s="19" t="str">
        <f t="shared" si="46"/>
        <v/>
      </c>
    </row>
    <row r="446" spans="7:29">
      <c r="G446" s="89" t="str">
        <f t="shared" ca="1" si="41"/>
        <v/>
      </c>
      <c r="M446" s="16"/>
      <c r="N446" s="16"/>
      <c r="Q446" s="16"/>
      <c r="R446" s="59" t="str">
        <f t="shared" si="42"/>
        <v/>
      </c>
      <c r="S446" s="19" t="str">
        <f t="shared" si="43"/>
        <v/>
      </c>
      <c r="V446" s="16"/>
      <c r="W446" s="16"/>
      <c r="Z446" s="16"/>
      <c r="AA446" s="59" t="str">
        <f t="shared" si="44"/>
        <v/>
      </c>
      <c r="AB446" s="64" t="str">
        <f t="shared" si="45"/>
        <v/>
      </c>
      <c r="AC446" s="19" t="str">
        <f t="shared" si="46"/>
        <v/>
      </c>
    </row>
    <row r="447" spans="7:29">
      <c r="G447" s="89" t="str">
        <f t="shared" ca="1" si="41"/>
        <v/>
      </c>
      <c r="M447" s="16"/>
      <c r="N447" s="16"/>
      <c r="Q447" s="16"/>
      <c r="R447" s="59" t="str">
        <f t="shared" si="42"/>
        <v/>
      </c>
      <c r="S447" s="19" t="str">
        <f t="shared" si="43"/>
        <v/>
      </c>
      <c r="V447" s="16"/>
      <c r="W447" s="16"/>
      <c r="Z447" s="16"/>
      <c r="AA447" s="59" t="str">
        <f t="shared" si="44"/>
        <v/>
      </c>
      <c r="AB447" s="64" t="str">
        <f t="shared" si="45"/>
        <v/>
      </c>
      <c r="AC447" s="19" t="str">
        <f t="shared" si="46"/>
        <v/>
      </c>
    </row>
    <row r="448" spans="7:29">
      <c r="G448" s="89" t="str">
        <f t="shared" ca="1" si="41"/>
        <v/>
      </c>
      <c r="M448" s="16"/>
      <c r="N448" s="16"/>
      <c r="Q448" s="16"/>
      <c r="R448" s="59" t="str">
        <f t="shared" si="42"/>
        <v/>
      </c>
      <c r="S448" s="19" t="str">
        <f t="shared" si="43"/>
        <v/>
      </c>
      <c r="V448" s="16"/>
      <c r="W448" s="16"/>
      <c r="Z448" s="16"/>
      <c r="AA448" s="59" t="str">
        <f t="shared" si="44"/>
        <v/>
      </c>
      <c r="AB448" s="64" t="str">
        <f t="shared" si="45"/>
        <v/>
      </c>
      <c r="AC448" s="19" t="str">
        <f t="shared" si="46"/>
        <v/>
      </c>
    </row>
    <row r="449" spans="7:29">
      <c r="G449" s="89" t="str">
        <f t="shared" ca="1" si="41"/>
        <v/>
      </c>
      <c r="M449" s="16"/>
      <c r="N449" s="16"/>
      <c r="Q449" s="16"/>
      <c r="R449" s="59" t="str">
        <f t="shared" si="42"/>
        <v/>
      </c>
      <c r="S449" s="19" t="str">
        <f t="shared" si="43"/>
        <v/>
      </c>
      <c r="V449" s="16"/>
      <c r="W449" s="16"/>
      <c r="Z449" s="16"/>
      <c r="AA449" s="59" t="str">
        <f t="shared" si="44"/>
        <v/>
      </c>
      <c r="AB449" s="64" t="str">
        <f t="shared" si="45"/>
        <v/>
      </c>
      <c r="AC449" s="19" t="str">
        <f t="shared" si="46"/>
        <v/>
      </c>
    </row>
    <row r="450" spans="7:29">
      <c r="G450" s="89" t="str">
        <f t="shared" ca="1" si="41"/>
        <v/>
      </c>
      <c r="M450" s="16"/>
      <c r="N450" s="16"/>
      <c r="Q450" s="16"/>
      <c r="R450" s="59" t="str">
        <f t="shared" si="42"/>
        <v/>
      </c>
      <c r="S450" s="19" t="str">
        <f t="shared" si="43"/>
        <v/>
      </c>
      <c r="V450" s="16"/>
      <c r="W450" s="16"/>
      <c r="Z450" s="16"/>
      <c r="AA450" s="59" t="str">
        <f t="shared" si="44"/>
        <v/>
      </c>
      <c r="AB450" s="64" t="str">
        <f t="shared" si="45"/>
        <v/>
      </c>
      <c r="AC450" s="19" t="str">
        <f t="shared" si="46"/>
        <v/>
      </c>
    </row>
    <row r="451" spans="7:29">
      <c r="G451" s="89" t="str">
        <f t="shared" ca="1" si="41"/>
        <v/>
      </c>
      <c r="M451" s="16"/>
      <c r="N451" s="16"/>
      <c r="Q451" s="16"/>
      <c r="R451" s="59" t="str">
        <f t="shared" si="42"/>
        <v/>
      </c>
      <c r="S451" s="19" t="str">
        <f t="shared" si="43"/>
        <v/>
      </c>
      <c r="V451" s="16"/>
      <c r="W451" s="16"/>
      <c r="Z451" s="16"/>
      <c r="AA451" s="59" t="str">
        <f t="shared" si="44"/>
        <v/>
      </c>
      <c r="AB451" s="64" t="str">
        <f t="shared" si="45"/>
        <v/>
      </c>
      <c r="AC451" s="19" t="str">
        <f t="shared" si="46"/>
        <v/>
      </c>
    </row>
    <row r="452" spans="7:29">
      <c r="G452" s="89" t="str">
        <f t="shared" ref="G452:G515" ca="1" si="47">IF(AND(ISBLANK(F452)=FALSE,F452&lt;=TODAY()),"NO",IF(AND(ISBLANK(F452)=FALSE,F452&gt;TODAY()),"YES",IF(AND(ISBLANK(A452)=FALSE,ISBLANK(F452)=TRUE),"YES","")))</f>
        <v/>
      </c>
      <c r="M452" s="16"/>
      <c r="N452" s="16"/>
      <c r="Q452" s="16"/>
      <c r="R452" s="59" t="str">
        <f t="shared" ref="R452:R515" si="48">IF(AND(K452="Accepted",N452=""),"Enter date 1st dose administered",IF(AND(K452="Previously vaccinated at another facility",N452=""),"Enter date 1st dose administered",IF(AND(K452="Refused",L452=""),"Enter reason for refusal",IF(N452&lt;&gt;"","YES",IF(K452="Refused","NO",IF(AND($J452&lt;&gt;"",K452=""),"Enter Vaccination Status",IF(K452="Unknown","Unknown","")))))))</f>
        <v/>
      </c>
      <c r="S452" s="19" t="str">
        <f t="shared" ref="S452:S515" si="49">IF(N452="","",IF(J452="Pfizer-BioNTech",N452+21,IF(J452="Moderna",N452+28,IF(J452="Janssen/Johnson &amp; Johnson","N/A",""))))</f>
        <v/>
      </c>
      <c r="V452" s="16"/>
      <c r="W452" s="16"/>
      <c r="Z452" s="16"/>
      <c r="AA452" s="59" t="str">
        <f t="shared" ref="AA452:AA515" si="50">IF($J452="Janssen/Johnson &amp; Johnson","N/A",IF(AND(T452="Accepted",W452=""),"Enter date 2nd dose administered",IF(AND(T452="Previously vaccinated at another facility",W452=""),"Enter date 2nd dose administered",IF(R452="NO","NO",IF(AND(T452="Refused",U452=""),"Enter reason for refusal",IF(W452&lt;&gt;"","YES",IF(T452="Refused","NO",IF(AND(R452="YES",T452=""),"NO",IF(T452="Unknown","Unknown","")))))))))</f>
        <v/>
      </c>
      <c r="AB452" s="64" t="str">
        <f t="shared" ref="AB452:AB515" si="51">IF(OR(Z452="YES",Q452="YES"),"YES",IF(AC452="","","NO"))</f>
        <v/>
      </c>
      <c r="AC452" s="19" t="str">
        <f t="shared" ref="AC452:AC515" si="52">IF(OR(AA452="YES",AA452="Enter date 2nd dose administered"),"YES",IF(AND(J452="Janssen/Johnson &amp; Johnson",R452="YES"),"YES",IF(OR(L452="Medical Contraindication",U452="Medical Contraindication"),"Medical Contraindication",IF(AND(R452="YES",T452=""),"NEEDS 2ND DOSE",IF(AND(R452="Enter date 1st dose administered",T452=""),"NEEDS 2ND DOSE",IF(AND(R452="YES",U452="Offered and Declined"),"Refused 2nd Dose",IF(OR(R452="NO",R452="Enter reason for refusal"),"NO",IF(OR(R452="Unknown",AA452="Unknown"),"Unknown",""))))))))</f>
        <v/>
      </c>
    </row>
    <row r="453" spans="7:29">
      <c r="G453" s="89" t="str">
        <f t="shared" ca="1" si="47"/>
        <v/>
      </c>
      <c r="M453" s="16"/>
      <c r="N453" s="16"/>
      <c r="Q453" s="16"/>
      <c r="R453" s="59" t="str">
        <f t="shared" si="48"/>
        <v/>
      </c>
      <c r="S453" s="19" t="str">
        <f t="shared" si="49"/>
        <v/>
      </c>
      <c r="V453" s="16"/>
      <c r="W453" s="16"/>
      <c r="Z453" s="16"/>
      <c r="AA453" s="59" t="str">
        <f t="shared" si="50"/>
        <v/>
      </c>
      <c r="AB453" s="64" t="str">
        <f t="shared" si="51"/>
        <v/>
      </c>
      <c r="AC453" s="19" t="str">
        <f t="shared" si="52"/>
        <v/>
      </c>
    </row>
    <row r="454" spans="7:29">
      <c r="G454" s="89" t="str">
        <f t="shared" ca="1" si="47"/>
        <v/>
      </c>
      <c r="M454" s="16"/>
      <c r="N454" s="16"/>
      <c r="Q454" s="16"/>
      <c r="R454" s="59" t="str">
        <f t="shared" si="48"/>
        <v/>
      </c>
      <c r="S454" s="19" t="str">
        <f t="shared" si="49"/>
        <v/>
      </c>
      <c r="V454" s="16"/>
      <c r="W454" s="16"/>
      <c r="Z454" s="16"/>
      <c r="AA454" s="59" t="str">
        <f t="shared" si="50"/>
        <v/>
      </c>
      <c r="AB454" s="64" t="str">
        <f t="shared" si="51"/>
        <v/>
      </c>
      <c r="AC454" s="19" t="str">
        <f t="shared" si="52"/>
        <v/>
      </c>
    </row>
    <row r="455" spans="7:29">
      <c r="G455" s="89" t="str">
        <f t="shared" ca="1" si="47"/>
        <v/>
      </c>
      <c r="M455" s="16"/>
      <c r="N455" s="16"/>
      <c r="Q455" s="16"/>
      <c r="R455" s="59" t="str">
        <f t="shared" si="48"/>
        <v/>
      </c>
      <c r="S455" s="19" t="str">
        <f t="shared" si="49"/>
        <v/>
      </c>
      <c r="V455" s="16"/>
      <c r="W455" s="16"/>
      <c r="Z455" s="16"/>
      <c r="AA455" s="59" t="str">
        <f t="shared" si="50"/>
        <v/>
      </c>
      <c r="AB455" s="64" t="str">
        <f t="shared" si="51"/>
        <v/>
      </c>
      <c r="AC455" s="19" t="str">
        <f t="shared" si="52"/>
        <v/>
      </c>
    </row>
    <row r="456" spans="7:29">
      <c r="G456" s="89" t="str">
        <f t="shared" ca="1" si="47"/>
        <v/>
      </c>
      <c r="M456" s="16"/>
      <c r="N456" s="16"/>
      <c r="Q456" s="16"/>
      <c r="R456" s="59" t="str">
        <f t="shared" si="48"/>
        <v/>
      </c>
      <c r="S456" s="19" t="str">
        <f t="shared" si="49"/>
        <v/>
      </c>
      <c r="V456" s="16"/>
      <c r="W456" s="16"/>
      <c r="Z456" s="16"/>
      <c r="AA456" s="59" t="str">
        <f t="shared" si="50"/>
        <v/>
      </c>
      <c r="AB456" s="64" t="str">
        <f t="shared" si="51"/>
        <v/>
      </c>
      <c r="AC456" s="19" t="str">
        <f t="shared" si="52"/>
        <v/>
      </c>
    </row>
    <row r="457" spans="7:29">
      <c r="G457" s="89" t="str">
        <f t="shared" ca="1" si="47"/>
        <v/>
      </c>
      <c r="M457" s="16"/>
      <c r="N457" s="16"/>
      <c r="Q457" s="16"/>
      <c r="R457" s="59" t="str">
        <f t="shared" si="48"/>
        <v/>
      </c>
      <c r="S457" s="19" t="str">
        <f t="shared" si="49"/>
        <v/>
      </c>
      <c r="V457" s="16"/>
      <c r="W457" s="16"/>
      <c r="Z457" s="16"/>
      <c r="AA457" s="59" t="str">
        <f t="shared" si="50"/>
        <v/>
      </c>
      <c r="AB457" s="64" t="str">
        <f t="shared" si="51"/>
        <v/>
      </c>
      <c r="AC457" s="19" t="str">
        <f t="shared" si="52"/>
        <v/>
      </c>
    </row>
    <row r="458" spans="7:29">
      <c r="G458" s="89" t="str">
        <f t="shared" ca="1" si="47"/>
        <v/>
      </c>
      <c r="M458" s="16"/>
      <c r="N458" s="16"/>
      <c r="Q458" s="16"/>
      <c r="R458" s="59" t="str">
        <f t="shared" si="48"/>
        <v/>
      </c>
      <c r="S458" s="19" t="str">
        <f t="shared" si="49"/>
        <v/>
      </c>
      <c r="V458" s="16"/>
      <c r="W458" s="16"/>
      <c r="Z458" s="16"/>
      <c r="AA458" s="59" t="str">
        <f t="shared" si="50"/>
        <v/>
      </c>
      <c r="AB458" s="64" t="str">
        <f t="shared" si="51"/>
        <v/>
      </c>
      <c r="AC458" s="19" t="str">
        <f t="shared" si="52"/>
        <v/>
      </c>
    </row>
    <row r="459" spans="7:29">
      <c r="G459" s="89" t="str">
        <f t="shared" ca="1" si="47"/>
        <v/>
      </c>
      <c r="M459" s="16"/>
      <c r="N459" s="16"/>
      <c r="Q459" s="16"/>
      <c r="R459" s="59" t="str">
        <f t="shared" si="48"/>
        <v/>
      </c>
      <c r="S459" s="19" t="str">
        <f t="shared" si="49"/>
        <v/>
      </c>
      <c r="V459" s="16"/>
      <c r="W459" s="16"/>
      <c r="Z459" s="16"/>
      <c r="AA459" s="59" t="str">
        <f t="shared" si="50"/>
        <v/>
      </c>
      <c r="AB459" s="64" t="str">
        <f t="shared" si="51"/>
        <v/>
      </c>
      <c r="AC459" s="19" t="str">
        <f t="shared" si="52"/>
        <v/>
      </c>
    </row>
    <row r="460" spans="7:29">
      <c r="G460" s="89" t="str">
        <f t="shared" ca="1" si="47"/>
        <v/>
      </c>
      <c r="M460" s="16"/>
      <c r="N460" s="16"/>
      <c r="Q460" s="16"/>
      <c r="R460" s="59" t="str">
        <f t="shared" si="48"/>
        <v/>
      </c>
      <c r="S460" s="19" t="str">
        <f t="shared" si="49"/>
        <v/>
      </c>
      <c r="V460" s="16"/>
      <c r="W460" s="16"/>
      <c r="Z460" s="16"/>
      <c r="AA460" s="59" t="str">
        <f t="shared" si="50"/>
        <v/>
      </c>
      <c r="AB460" s="64" t="str">
        <f t="shared" si="51"/>
        <v/>
      </c>
      <c r="AC460" s="19" t="str">
        <f t="shared" si="52"/>
        <v/>
      </c>
    </row>
    <row r="461" spans="7:29">
      <c r="G461" s="89" t="str">
        <f t="shared" ca="1" si="47"/>
        <v/>
      </c>
      <c r="M461" s="16"/>
      <c r="N461" s="16"/>
      <c r="Q461" s="16"/>
      <c r="R461" s="59" t="str">
        <f t="shared" si="48"/>
        <v/>
      </c>
      <c r="S461" s="19" t="str">
        <f t="shared" si="49"/>
        <v/>
      </c>
      <c r="V461" s="16"/>
      <c r="W461" s="16"/>
      <c r="Z461" s="16"/>
      <c r="AA461" s="59" t="str">
        <f t="shared" si="50"/>
        <v/>
      </c>
      <c r="AB461" s="64" t="str">
        <f t="shared" si="51"/>
        <v/>
      </c>
      <c r="AC461" s="19" t="str">
        <f t="shared" si="52"/>
        <v/>
      </c>
    </row>
    <row r="462" spans="7:29">
      <c r="G462" s="89" t="str">
        <f t="shared" ca="1" si="47"/>
        <v/>
      </c>
      <c r="M462" s="16"/>
      <c r="N462" s="16"/>
      <c r="Q462" s="16"/>
      <c r="R462" s="59" t="str">
        <f t="shared" si="48"/>
        <v/>
      </c>
      <c r="S462" s="19" t="str">
        <f t="shared" si="49"/>
        <v/>
      </c>
      <c r="V462" s="16"/>
      <c r="W462" s="16"/>
      <c r="Z462" s="16"/>
      <c r="AA462" s="59" t="str">
        <f t="shared" si="50"/>
        <v/>
      </c>
      <c r="AB462" s="64" t="str">
        <f t="shared" si="51"/>
        <v/>
      </c>
      <c r="AC462" s="19" t="str">
        <f t="shared" si="52"/>
        <v/>
      </c>
    </row>
    <row r="463" spans="7:29">
      <c r="G463" s="89" t="str">
        <f t="shared" ca="1" si="47"/>
        <v/>
      </c>
      <c r="M463" s="16"/>
      <c r="N463" s="16"/>
      <c r="Q463" s="16"/>
      <c r="R463" s="59" t="str">
        <f t="shared" si="48"/>
        <v/>
      </c>
      <c r="S463" s="19" t="str">
        <f t="shared" si="49"/>
        <v/>
      </c>
      <c r="V463" s="16"/>
      <c r="W463" s="16"/>
      <c r="Z463" s="16"/>
      <c r="AA463" s="59" t="str">
        <f t="shared" si="50"/>
        <v/>
      </c>
      <c r="AB463" s="64" t="str">
        <f t="shared" si="51"/>
        <v/>
      </c>
      <c r="AC463" s="19" t="str">
        <f t="shared" si="52"/>
        <v/>
      </c>
    </row>
    <row r="464" spans="7:29">
      <c r="G464" s="89" t="str">
        <f t="shared" ca="1" si="47"/>
        <v/>
      </c>
      <c r="M464" s="16"/>
      <c r="N464" s="16"/>
      <c r="Q464" s="16"/>
      <c r="R464" s="59" t="str">
        <f t="shared" si="48"/>
        <v/>
      </c>
      <c r="S464" s="19" t="str">
        <f t="shared" si="49"/>
        <v/>
      </c>
      <c r="V464" s="16"/>
      <c r="W464" s="16"/>
      <c r="Z464" s="16"/>
      <c r="AA464" s="59" t="str">
        <f t="shared" si="50"/>
        <v/>
      </c>
      <c r="AB464" s="64" t="str">
        <f t="shared" si="51"/>
        <v/>
      </c>
      <c r="AC464" s="19" t="str">
        <f t="shared" si="52"/>
        <v/>
      </c>
    </row>
    <row r="465" spans="7:29">
      <c r="G465" s="89" t="str">
        <f t="shared" ca="1" si="47"/>
        <v/>
      </c>
      <c r="M465" s="16"/>
      <c r="N465" s="16"/>
      <c r="Q465" s="16"/>
      <c r="R465" s="59" t="str">
        <f t="shared" si="48"/>
        <v/>
      </c>
      <c r="S465" s="19" t="str">
        <f t="shared" si="49"/>
        <v/>
      </c>
      <c r="V465" s="16"/>
      <c r="W465" s="16"/>
      <c r="Z465" s="16"/>
      <c r="AA465" s="59" t="str">
        <f t="shared" si="50"/>
        <v/>
      </c>
      <c r="AB465" s="64" t="str">
        <f t="shared" si="51"/>
        <v/>
      </c>
      <c r="AC465" s="19" t="str">
        <f t="shared" si="52"/>
        <v/>
      </c>
    </row>
    <row r="466" spans="7:29">
      <c r="G466" s="89" t="str">
        <f t="shared" ca="1" si="47"/>
        <v/>
      </c>
      <c r="M466" s="16"/>
      <c r="N466" s="16"/>
      <c r="Q466" s="16"/>
      <c r="R466" s="59" t="str">
        <f t="shared" si="48"/>
        <v/>
      </c>
      <c r="S466" s="19" t="str">
        <f t="shared" si="49"/>
        <v/>
      </c>
      <c r="V466" s="16"/>
      <c r="W466" s="16"/>
      <c r="Z466" s="16"/>
      <c r="AA466" s="59" t="str">
        <f t="shared" si="50"/>
        <v/>
      </c>
      <c r="AB466" s="64" t="str">
        <f t="shared" si="51"/>
        <v/>
      </c>
      <c r="AC466" s="19" t="str">
        <f t="shared" si="52"/>
        <v/>
      </c>
    </row>
    <row r="467" spans="7:29">
      <c r="G467" s="89" t="str">
        <f t="shared" ca="1" si="47"/>
        <v/>
      </c>
      <c r="M467" s="16"/>
      <c r="N467" s="16"/>
      <c r="Q467" s="16"/>
      <c r="R467" s="59" t="str">
        <f t="shared" si="48"/>
        <v/>
      </c>
      <c r="S467" s="19" t="str">
        <f t="shared" si="49"/>
        <v/>
      </c>
      <c r="V467" s="16"/>
      <c r="W467" s="16"/>
      <c r="Z467" s="16"/>
      <c r="AA467" s="59" t="str">
        <f t="shared" si="50"/>
        <v/>
      </c>
      <c r="AB467" s="64" t="str">
        <f t="shared" si="51"/>
        <v/>
      </c>
      <c r="AC467" s="19" t="str">
        <f t="shared" si="52"/>
        <v/>
      </c>
    </row>
    <row r="468" spans="7:29">
      <c r="G468" s="89" t="str">
        <f t="shared" ca="1" si="47"/>
        <v/>
      </c>
      <c r="M468" s="16"/>
      <c r="N468" s="16"/>
      <c r="Q468" s="16"/>
      <c r="R468" s="59" t="str">
        <f t="shared" si="48"/>
        <v/>
      </c>
      <c r="S468" s="19" t="str">
        <f t="shared" si="49"/>
        <v/>
      </c>
      <c r="V468" s="16"/>
      <c r="W468" s="16"/>
      <c r="Z468" s="16"/>
      <c r="AA468" s="59" t="str">
        <f t="shared" si="50"/>
        <v/>
      </c>
      <c r="AB468" s="64" t="str">
        <f t="shared" si="51"/>
        <v/>
      </c>
      <c r="AC468" s="19" t="str">
        <f t="shared" si="52"/>
        <v/>
      </c>
    </row>
    <row r="469" spans="7:29">
      <c r="G469" s="89" t="str">
        <f t="shared" ca="1" si="47"/>
        <v/>
      </c>
      <c r="M469" s="16"/>
      <c r="N469" s="16"/>
      <c r="Q469" s="16"/>
      <c r="R469" s="59" t="str">
        <f t="shared" si="48"/>
        <v/>
      </c>
      <c r="S469" s="19" t="str">
        <f t="shared" si="49"/>
        <v/>
      </c>
      <c r="V469" s="16"/>
      <c r="W469" s="16"/>
      <c r="Z469" s="16"/>
      <c r="AA469" s="59" t="str">
        <f t="shared" si="50"/>
        <v/>
      </c>
      <c r="AB469" s="64" t="str">
        <f t="shared" si="51"/>
        <v/>
      </c>
      <c r="AC469" s="19" t="str">
        <f t="shared" si="52"/>
        <v/>
      </c>
    </row>
    <row r="470" spans="7:29">
      <c r="G470" s="89" t="str">
        <f t="shared" ca="1" si="47"/>
        <v/>
      </c>
      <c r="M470" s="16"/>
      <c r="N470" s="16"/>
      <c r="Q470" s="16"/>
      <c r="R470" s="59" t="str">
        <f t="shared" si="48"/>
        <v/>
      </c>
      <c r="S470" s="19" t="str">
        <f t="shared" si="49"/>
        <v/>
      </c>
      <c r="V470" s="16"/>
      <c r="W470" s="16"/>
      <c r="Z470" s="16"/>
      <c r="AA470" s="59" t="str">
        <f t="shared" si="50"/>
        <v/>
      </c>
      <c r="AB470" s="64" t="str">
        <f t="shared" si="51"/>
        <v/>
      </c>
      <c r="AC470" s="19" t="str">
        <f t="shared" si="52"/>
        <v/>
      </c>
    </row>
    <row r="471" spans="7:29">
      <c r="G471" s="89" t="str">
        <f t="shared" ca="1" si="47"/>
        <v/>
      </c>
      <c r="M471" s="16"/>
      <c r="N471" s="16"/>
      <c r="Q471" s="16"/>
      <c r="R471" s="59" t="str">
        <f t="shared" si="48"/>
        <v/>
      </c>
      <c r="S471" s="19" t="str">
        <f t="shared" si="49"/>
        <v/>
      </c>
      <c r="V471" s="16"/>
      <c r="W471" s="16"/>
      <c r="Z471" s="16"/>
      <c r="AA471" s="59" t="str">
        <f t="shared" si="50"/>
        <v/>
      </c>
      <c r="AB471" s="64" t="str">
        <f t="shared" si="51"/>
        <v/>
      </c>
      <c r="AC471" s="19" t="str">
        <f t="shared" si="52"/>
        <v/>
      </c>
    </row>
    <row r="472" spans="7:29">
      <c r="G472" s="89" t="str">
        <f t="shared" ca="1" si="47"/>
        <v/>
      </c>
      <c r="M472" s="16"/>
      <c r="N472" s="16"/>
      <c r="Q472" s="16"/>
      <c r="R472" s="59" t="str">
        <f t="shared" si="48"/>
        <v/>
      </c>
      <c r="S472" s="19" t="str">
        <f t="shared" si="49"/>
        <v/>
      </c>
      <c r="V472" s="16"/>
      <c r="W472" s="16"/>
      <c r="Z472" s="16"/>
      <c r="AA472" s="59" t="str">
        <f t="shared" si="50"/>
        <v/>
      </c>
      <c r="AB472" s="64" t="str">
        <f t="shared" si="51"/>
        <v/>
      </c>
      <c r="AC472" s="19" t="str">
        <f t="shared" si="52"/>
        <v/>
      </c>
    </row>
    <row r="473" spans="7:29">
      <c r="G473" s="89" t="str">
        <f t="shared" ca="1" si="47"/>
        <v/>
      </c>
      <c r="M473" s="16"/>
      <c r="N473" s="16"/>
      <c r="Q473" s="16"/>
      <c r="R473" s="59" t="str">
        <f t="shared" si="48"/>
        <v/>
      </c>
      <c r="S473" s="19" t="str">
        <f t="shared" si="49"/>
        <v/>
      </c>
      <c r="V473" s="16"/>
      <c r="W473" s="16"/>
      <c r="Z473" s="16"/>
      <c r="AA473" s="59" t="str">
        <f t="shared" si="50"/>
        <v/>
      </c>
      <c r="AB473" s="64" t="str">
        <f t="shared" si="51"/>
        <v/>
      </c>
      <c r="AC473" s="19" t="str">
        <f t="shared" si="52"/>
        <v/>
      </c>
    </row>
    <row r="474" spans="7:29">
      <c r="G474" s="89" t="str">
        <f t="shared" ca="1" si="47"/>
        <v/>
      </c>
      <c r="M474" s="16"/>
      <c r="N474" s="16"/>
      <c r="Q474" s="16"/>
      <c r="R474" s="59" t="str">
        <f t="shared" si="48"/>
        <v/>
      </c>
      <c r="S474" s="19" t="str">
        <f t="shared" si="49"/>
        <v/>
      </c>
      <c r="V474" s="16"/>
      <c r="W474" s="16"/>
      <c r="Z474" s="16"/>
      <c r="AA474" s="59" t="str">
        <f t="shared" si="50"/>
        <v/>
      </c>
      <c r="AB474" s="64" t="str">
        <f t="shared" si="51"/>
        <v/>
      </c>
      <c r="AC474" s="19" t="str">
        <f t="shared" si="52"/>
        <v/>
      </c>
    </row>
    <row r="475" spans="7:29">
      <c r="G475" s="89" t="str">
        <f t="shared" ca="1" si="47"/>
        <v/>
      </c>
      <c r="M475" s="16"/>
      <c r="N475" s="16"/>
      <c r="Q475" s="16"/>
      <c r="R475" s="59" t="str">
        <f t="shared" si="48"/>
        <v/>
      </c>
      <c r="S475" s="19" t="str">
        <f t="shared" si="49"/>
        <v/>
      </c>
      <c r="V475" s="16"/>
      <c r="W475" s="16"/>
      <c r="Z475" s="16"/>
      <c r="AA475" s="59" t="str">
        <f t="shared" si="50"/>
        <v/>
      </c>
      <c r="AB475" s="64" t="str">
        <f t="shared" si="51"/>
        <v/>
      </c>
      <c r="AC475" s="19" t="str">
        <f t="shared" si="52"/>
        <v/>
      </c>
    </row>
    <row r="476" spans="7:29">
      <c r="G476" s="89" t="str">
        <f t="shared" ca="1" si="47"/>
        <v/>
      </c>
      <c r="M476" s="16"/>
      <c r="N476" s="16"/>
      <c r="Q476" s="16"/>
      <c r="R476" s="59" t="str">
        <f t="shared" si="48"/>
        <v/>
      </c>
      <c r="S476" s="19" t="str">
        <f t="shared" si="49"/>
        <v/>
      </c>
      <c r="V476" s="16"/>
      <c r="W476" s="16"/>
      <c r="Z476" s="16"/>
      <c r="AA476" s="59" t="str">
        <f t="shared" si="50"/>
        <v/>
      </c>
      <c r="AB476" s="64" t="str">
        <f t="shared" si="51"/>
        <v/>
      </c>
      <c r="AC476" s="19" t="str">
        <f t="shared" si="52"/>
        <v/>
      </c>
    </row>
    <row r="477" spans="7:29">
      <c r="G477" s="89" t="str">
        <f t="shared" ca="1" si="47"/>
        <v/>
      </c>
      <c r="M477" s="16"/>
      <c r="N477" s="16"/>
      <c r="Q477" s="16"/>
      <c r="R477" s="59" t="str">
        <f t="shared" si="48"/>
        <v/>
      </c>
      <c r="S477" s="19" t="str">
        <f t="shared" si="49"/>
        <v/>
      </c>
      <c r="V477" s="16"/>
      <c r="W477" s="16"/>
      <c r="Z477" s="16"/>
      <c r="AA477" s="59" t="str">
        <f t="shared" si="50"/>
        <v/>
      </c>
      <c r="AB477" s="64" t="str">
        <f t="shared" si="51"/>
        <v/>
      </c>
      <c r="AC477" s="19" t="str">
        <f t="shared" si="52"/>
        <v/>
      </c>
    </row>
    <row r="478" spans="7:29">
      <c r="G478" s="89" t="str">
        <f t="shared" ca="1" si="47"/>
        <v/>
      </c>
      <c r="M478" s="16"/>
      <c r="N478" s="16"/>
      <c r="Q478" s="16"/>
      <c r="R478" s="59" t="str">
        <f t="shared" si="48"/>
        <v/>
      </c>
      <c r="S478" s="19" t="str">
        <f t="shared" si="49"/>
        <v/>
      </c>
      <c r="V478" s="16"/>
      <c r="W478" s="16"/>
      <c r="Z478" s="16"/>
      <c r="AA478" s="59" t="str">
        <f t="shared" si="50"/>
        <v/>
      </c>
      <c r="AB478" s="64" t="str">
        <f t="shared" si="51"/>
        <v/>
      </c>
      <c r="AC478" s="19" t="str">
        <f t="shared" si="52"/>
        <v/>
      </c>
    </row>
    <row r="479" spans="7:29">
      <c r="G479" s="89" t="str">
        <f t="shared" ca="1" si="47"/>
        <v/>
      </c>
      <c r="M479" s="16"/>
      <c r="N479" s="16"/>
      <c r="Q479" s="16"/>
      <c r="R479" s="59" t="str">
        <f t="shared" si="48"/>
        <v/>
      </c>
      <c r="S479" s="19" t="str">
        <f t="shared" si="49"/>
        <v/>
      </c>
      <c r="V479" s="16"/>
      <c r="W479" s="16"/>
      <c r="Z479" s="16"/>
      <c r="AA479" s="59" t="str">
        <f t="shared" si="50"/>
        <v/>
      </c>
      <c r="AB479" s="64" t="str">
        <f t="shared" si="51"/>
        <v/>
      </c>
      <c r="AC479" s="19" t="str">
        <f t="shared" si="52"/>
        <v/>
      </c>
    </row>
    <row r="480" spans="7:29">
      <c r="G480" s="89" t="str">
        <f t="shared" ca="1" si="47"/>
        <v/>
      </c>
      <c r="M480" s="16"/>
      <c r="N480" s="16"/>
      <c r="Q480" s="16"/>
      <c r="R480" s="59" t="str">
        <f t="shared" si="48"/>
        <v/>
      </c>
      <c r="S480" s="19" t="str">
        <f t="shared" si="49"/>
        <v/>
      </c>
      <c r="V480" s="16"/>
      <c r="W480" s="16"/>
      <c r="Z480" s="16"/>
      <c r="AA480" s="59" t="str">
        <f t="shared" si="50"/>
        <v/>
      </c>
      <c r="AB480" s="64" t="str">
        <f t="shared" si="51"/>
        <v/>
      </c>
      <c r="AC480" s="19" t="str">
        <f t="shared" si="52"/>
        <v/>
      </c>
    </row>
    <row r="481" spans="7:29">
      <c r="G481" s="89" t="str">
        <f t="shared" ca="1" si="47"/>
        <v/>
      </c>
      <c r="M481" s="16"/>
      <c r="N481" s="16"/>
      <c r="Q481" s="16"/>
      <c r="R481" s="59" t="str">
        <f t="shared" si="48"/>
        <v/>
      </c>
      <c r="S481" s="19" t="str">
        <f t="shared" si="49"/>
        <v/>
      </c>
      <c r="V481" s="16"/>
      <c r="W481" s="16"/>
      <c r="Z481" s="16"/>
      <c r="AA481" s="59" t="str">
        <f t="shared" si="50"/>
        <v/>
      </c>
      <c r="AB481" s="64" t="str">
        <f t="shared" si="51"/>
        <v/>
      </c>
      <c r="AC481" s="19" t="str">
        <f t="shared" si="52"/>
        <v/>
      </c>
    </row>
    <row r="482" spans="7:29">
      <c r="G482" s="89" t="str">
        <f t="shared" ca="1" si="47"/>
        <v/>
      </c>
      <c r="M482" s="16"/>
      <c r="N482" s="16"/>
      <c r="Q482" s="16"/>
      <c r="R482" s="59" t="str">
        <f t="shared" si="48"/>
        <v/>
      </c>
      <c r="S482" s="19" t="str">
        <f t="shared" si="49"/>
        <v/>
      </c>
      <c r="V482" s="16"/>
      <c r="W482" s="16"/>
      <c r="Z482" s="16"/>
      <c r="AA482" s="59" t="str">
        <f t="shared" si="50"/>
        <v/>
      </c>
      <c r="AB482" s="64" t="str">
        <f t="shared" si="51"/>
        <v/>
      </c>
      <c r="AC482" s="19" t="str">
        <f t="shared" si="52"/>
        <v/>
      </c>
    </row>
    <row r="483" spans="7:29">
      <c r="G483" s="89" t="str">
        <f t="shared" ca="1" si="47"/>
        <v/>
      </c>
      <c r="M483" s="16"/>
      <c r="N483" s="16"/>
      <c r="Q483" s="16"/>
      <c r="R483" s="59" t="str">
        <f t="shared" si="48"/>
        <v/>
      </c>
      <c r="S483" s="19" t="str">
        <f t="shared" si="49"/>
        <v/>
      </c>
      <c r="V483" s="16"/>
      <c r="W483" s="16"/>
      <c r="Z483" s="16"/>
      <c r="AA483" s="59" t="str">
        <f t="shared" si="50"/>
        <v/>
      </c>
      <c r="AB483" s="64" t="str">
        <f t="shared" si="51"/>
        <v/>
      </c>
      <c r="AC483" s="19" t="str">
        <f t="shared" si="52"/>
        <v/>
      </c>
    </row>
    <row r="484" spans="7:29">
      <c r="G484" s="89" t="str">
        <f t="shared" ca="1" si="47"/>
        <v/>
      </c>
      <c r="M484" s="16"/>
      <c r="N484" s="16"/>
      <c r="Q484" s="16"/>
      <c r="R484" s="59" t="str">
        <f t="shared" si="48"/>
        <v/>
      </c>
      <c r="S484" s="19" t="str">
        <f t="shared" si="49"/>
        <v/>
      </c>
      <c r="V484" s="16"/>
      <c r="W484" s="16"/>
      <c r="Z484" s="16"/>
      <c r="AA484" s="59" t="str">
        <f t="shared" si="50"/>
        <v/>
      </c>
      <c r="AB484" s="64" t="str">
        <f t="shared" si="51"/>
        <v/>
      </c>
      <c r="AC484" s="19" t="str">
        <f t="shared" si="52"/>
        <v/>
      </c>
    </row>
    <row r="485" spans="7:29">
      <c r="G485" s="89" t="str">
        <f t="shared" ca="1" si="47"/>
        <v/>
      </c>
      <c r="M485" s="16"/>
      <c r="N485" s="16"/>
      <c r="Q485" s="16"/>
      <c r="R485" s="59" t="str">
        <f t="shared" si="48"/>
        <v/>
      </c>
      <c r="S485" s="19" t="str">
        <f t="shared" si="49"/>
        <v/>
      </c>
      <c r="V485" s="16"/>
      <c r="W485" s="16"/>
      <c r="Z485" s="16"/>
      <c r="AA485" s="59" t="str">
        <f t="shared" si="50"/>
        <v/>
      </c>
      <c r="AB485" s="64" t="str">
        <f t="shared" si="51"/>
        <v/>
      </c>
      <c r="AC485" s="19" t="str">
        <f t="shared" si="52"/>
        <v/>
      </c>
    </row>
    <row r="486" spans="7:29">
      <c r="G486" s="89" t="str">
        <f t="shared" ca="1" si="47"/>
        <v/>
      </c>
      <c r="M486" s="16"/>
      <c r="N486" s="16"/>
      <c r="Q486" s="16"/>
      <c r="R486" s="59" t="str">
        <f t="shared" si="48"/>
        <v/>
      </c>
      <c r="S486" s="19" t="str">
        <f t="shared" si="49"/>
        <v/>
      </c>
      <c r="V486" s="16"/>
      <c r="W486" s="16"/>
      <c r="Z486" s="16"/>
      <c r="AA486" s="59" t="str">
        <f t="shared" si="50"/>
        <v/>
      </c>
      <c r="AB486" s="64" t="str">
        <f t="shared" si="51"/>
        <v/>
      </c>
      <c r="AC486" s="19" t="str">
        <f t="shared" si="52"/>
        <v/>
      </c>
    </row>
    <row r="487" spans="7:29">
      <c r="G487" s="89" t="str">
        <f t="shared" ca="1" si="47"/>
        <v/>
      </c>
      <c r="M487" s="16"/>
      <c r="N487" s="16"/>
      <c r="Q487" s="16"/>
      <c r="R487" s="59" t="str">
        <f t="shared" si="48"/>
        <v/>
      </c>
      <c r="S487" s="19" t="str">
        <f t="shared" si="49"/>
        <v/>
      </c>
      <c r="V487" s="16"/>
      <c r="W487" s="16"/>
      <c r="Z487" s="16"/>
      <c r="AA487" s="59" t="str">
        <f t="shared" si="50"/>
        <v/>
      </c>
      <c r="AB487" s="64" t="str">
        <f t="shared" si="51"/>
        <v/>
      </c>
      <c r="AC487" s="19" t="str">
        <f t="shared" si="52"/>
        <v/>
      </c>
    </row>
    <row r="488" spans="7:29">
      <c r="G488" s="89" t="str">
        <f t="shared" ca="1" si="47"/>
        <v/>
      </c>
      <c r="M488" s="16"/>
      <c r="N488" s="16"/>
      <c r="Q488" s="16"/>
      <c r="R488" s="59" t="str">
        <f t="shared" si="48"/>
        <v/>
      </c>
      <c r="S488" s="19" t="str">
        <f t="shared" si="49"/>
        <v/>
      </c>
      <c r="V488" s="16"/>
      <c r="W488" s="16"/>
      <c r="Z488" s="16"/>
      <c r="AA488" s="59" t="str">
        <f t="shared" si="50"/>
        <v/>
      </c>
      <c r="AB488" s="64" t="str">
        <f t="shared" si="51"/>
        <v/>
      </c>
      <c r="AC488" s="19" t="str">
        <f t="shared" si="52"/>
        <v/>
      </c>
    </row>
    <row r="489" spans="7:29">
      <c r="G489" s="89" t="str">
        <f t="shared" ca="1" si="47"/>
        <v/>
      </c>
      <c r="M489" s="16"/>
      <c r="N489" s="16"/>
      <c r="Q489" s="16"/>
      <c r="R489" s="59" t="str">
        <f t="shared" si="48"/>
        <v/>
      </c>
      <c r="S489" s="19" t="str">
        <f t="shared" si="49"/>
        <v/>
      </c>
      <c r="V489" s="16"/>
      <c r="W489" s="16"/>
      <c r="Z489" s="16"/>
      <c r="AA489" s="59" t="str">
        <f t="shared" si="50"/>
        <v/>
      </c>
      <c r="AB489" s="64" t="str">
        <f t="shared" si="51"/>
        <v/>
      </c>
      <c r="AC489" s="19" t="str">
        <f t="shared" si="52"/>
        <v/>
      </c>
    </row>
    <row r="490" spans="7:29">
      <c r="G490" s="89" t="str">
        <f t="shared" ca="1" si="47"/>
        <v/>
      </c>
      <c r="M490" s="16"/>
      <c r="N490" s="16"/>
      <c r="Q490" s="16"/>
      <c r="R490" s="59" t="str">
        <f t="shared" si="48"/>
        <v/>
      </c>
      <c r="S490" s="19" t="str">
        <f t="shared" si="49"/>
        <v/>
      </c>
      <c r="V490" s="16"/>
      <c r="W490" s="16"/>
      <c r="Z490" s="16"/>
      <c r="AA490" s="59" t="str">
        <f t="shared" si="50"/>
        <v/>
      </c>
      <c r="AB490" s="64" t="str">
        <f t="shared" si="51"/>
        <v/>
      </c>
      <c r="AC490" s="19" t="str">
        <f t="shared" si="52"/>
        <v/>
      </c>
    </row>
    <row r="491" spans="7:29">
      <c r="G491" s="89" t="str">
        <f t="shared" ca="1" si="47"/>
        <v/>
      </c>
      <c r="M491" s="16"/>
      <c r="N491" s="16"/>
      <c r="Q491" s="16"/>
      <c r="R491" s="59" t="str">
        <f t="shared" si="48"/>
        <v/>
      </c>
      <c r="S491" s="19" t="str">
        <f t="shared" si="49"/>
        <v/>
      </c>
      <c r="V491" s="16"/>
      <c r="W491" s="16"/>
      <c r="Z491" s="16"/>
      <c r="AA491" s="59" t="str">
        <f t="shared" si="50"/>
        <v/>
      </c>
      <c r="AB491" s="64" t="str">
        <f t="shared" si="51"/>
        <v/>
      </c>
      <c r="AC491" s="19" t="str">
        <f t="shared" si="52"/>
        <v/>
      </c>
    </row>
    <row r="492" spans="7:29">
      <c r="G492" s="89" t="str">
        <f t="shared" ca="1" si="47"/>
        <v/>
      </c>
      <c r="M492" s="16"/>
      <c r="N492" s="16"/>
      <c r="Q492" s="16"/>
      <c r="R492" s="59" t="str">
        <f t="shared" si="48"/>
        <v/>
      </c>
      <c r="S492" s="19" t="str">
        <f t="shared" si="49"/>
        <v/>
      </c>
      <c r="V492" s="16"/>
      <c r="W492" s="16"/>
      <c r="Z492" s="16"/>
      <c r="AA492" s="59" t="str">
        <f t="shared" si="50"/>
        <v/>
      </c>
      <c r="AB492" s="64" t="str">
        <f t="shared" si="51"/>
        <v/>
      </c>
      <c r="AC492" s="19" t="str">
        <f t="shared" si="52"/>
        <v/>
      </c>
    </row>
    <row r="493" spans="7:29">
      <c r="G493" s="89" t="str">
        <f t="shared" ca="1" si="47"/>
        <v/>
      </c>
      <c r="M493" s="16"/>
      <c r="N493" s="16"/>
      <c r="Q493" s="16"/>
      <c r="R493" s="59" t="str">
        <f t="shared" si="48"/>
        <v/>
      </c>
      <c r="S493" s="19" t="str">
        <f t="shared" si="49"/>
        <v/>
      </c>
      <c r="V493" s="16"/>
      <c r="W493" s="16"/>
      <c r="Z493" s="16"/>
      <c r="AA493" s="59" t="str">
        <f t="shared" si="50"/>
        <v/>
      </c>
      <c r="AB493" s="64" t="str">
        <f t="shared" si="51"/>
        <v/>
      </c>
      <c r="AC493" s="19" t="str">
        <f t="shared" si="52"/>
        <v/>
      </c>
    </row>
    <row r="494" spans="7:29">
      <c r="G494" s="89" t="str">
        <f t="shared" ca="1" si="47"/>
        <v/>
      </c>
      <c r="M494" s="16"/>
      <c r="N494" s="16"/>
      <c r="Q494" s="16"/>
      <c r="R494" s="59" t="str">
        <f t="shared" si="48"/>
        <v/>
      </c>
      <c r="S494" s="19" t="str">
        <f t="shared" si="49"/>
        <v/>
      </c>
      <c r="V494" s="16"/>
      <c r="W494" s="16"/>
      <c r="Z494" s="16"/>
      <c r="AA494" s="59" t="str">
        <f t="shared" si="50"/>
        <v/>
      </c>
      <c r="AB494" s="64" t="str">
        <f t="shared" si="51"/>
        <v/>
      </c>
      <c r="AC494" s="19" t="str">
        <f t="shared" si="52"/>
        <v/>
      </c>
    </row>
    <row r="495" spans="7:29">
      <c r="G495" s="89" t="str">
        <f t="shared" ca="1" si="47"/>
        <v/>
      </c>
      <c r="M495" s="16"/>
      <c r="N495" s="16"/>
      <c r="Q495" s="16"/>
      <c r="R495" s="59" t="str">
        <f t="shared" si="48"/>
        <v/>
      </c>
      <c r="S495" s="19" t="str">
        <f t="shared" si="49"/>
        <v/>
      </c>
      <c r="V495" s="16"/>
      <c r="W495" s="16"/>
      <c r="Z495" s="16"/>
      <c r="AA495" s="59" t="str">
        <f t="shared" si="50"/>
        <v/>
      </c>
      <c r="AB495" s="64" t="str">
        <f t="shared" si="51"/>
        <v/>
      </c>
      <c r="AC495" s="19" t="str">
        <f t="shared" si="52"/>
        <v/>
      </c>
    </row>
    <row r="496" spans="7:29">
      <c r="G496" s="89" t="str">
        <f t="shared" ca="1" si="47"/>
        <v/>
      </c>
      <c r="M496" s="16"/>
      <c r="N496" s="16"/>
      <c r="Q496" s="16"/>
      <c r="R496" s="59" t="str">
        <f t="shared" si="48"/>
        <v/>
      </c>
      <c r="S496" s="19" t="str">
        <f t="shared" si="49"/>
        <v/>
      </c>
      <c r="V496" s="16"/>
      <c r="W496" s="16"/>
      <c r="Z496" s="16"/>
      <c r="AA496" s="59" t="str">
        <f t="shared" si="50"/>
        <v/>
      </c>
      <c r="AB496" s="64" t="str">
        <f t="shared" si="51"/>
        <v/>
      </c>
      <c r="AC496" s="19" t="str">
        <f t="shared" si="52"/>
        <v/>
      </c>
    </row>
    <row r="497" spans="7:29">
      <c r="G497" s="89" t="str">
        <f t="shared" ca="1" si="47"/>
        <v/>
      </c>
      <c r="M497" s="16"/>
      <c r="N497" s="16"/>
      <c r="Q497" s="16"/>
      <c r="R497" s="59" t="str">
        <f t="shared" si="48"/>
        <v/>
      </c>
      <c r="S497" s="19" t="str">
        <f t="shared" si="49"/>
        <v/>
      </c>
      <c r="V497" s="16"/>
      <c r="W497" s="16"/>
      <c r="Z497" s="16"/>
      <c r="AA497" s="59" t="str">
        <f t="shared" si="50"/>
        <v/>
      </c>
      <c r="AB497" s="64" t="str">
        <f t="shared" si="51"/>
        <v/>
      </c>
      <c r="AC497" s="19" t="str">
        <f t="shared" si="52"/>
        <v/>
      </c>
    </row>
    <row r="498" spans="7:29">
      <c r="G498" s="89" t="str">
        <f t="shared" ca="1" si="47"/>
        <v/>
      </c>
      <c r="M498" s="16"/>
      <c r="N498" s="16"/>
      <c r="Q498" s="16"/>
      <c r="R498" s="59" t="str">
        <f t="shared" si="48"/>
        <v/>
      </c>
      <c r="S498" s="19" t="str">
        <f t="shared" si="49"/>
        <v/>
      </c>
      <c r="V498" s="16"/>
      <c r="W498" s="16"/>
      <c r="Z498" s="16"/>
      <c r="AA498" s="59" t="str">
        <f t="shared" si="50"/>
        <v/>
      </c>
      <c r="AB498" s="64" t="str">
        <f t="shared" si="51"/>
        <v/>
      </c>
      <c r="AC498" s="19" t="str">
        <f t="shared" si="52"/>
        <v/>
      </c>
    </row>
    <row r="499" spans="7:29">
      <c r="G499" s="89" t="str">
        <f t="shared" ca="1" si="47"/>
        <v/>
      </c>
      <c r="M499" s="16"/>
      <c r="N499" s="16"/>
      <c r="Q499" s="16"/>
      <c r="R499" s="59" t="str">
        <f t="shared" si="48"/>
        <v/>
      </c>
      <c r="S499" s="19" t="str">
        <f t="shared" si="49"/>
        <v/>
      </c>
      <c r="V499" s="16"/>
      <c r="W499" s="16"/>
      <c r="Z499" s="16"/>
      <c r="AA499" s="59" t="str">
        <f t="shared" si="50"/>
        <v/>
      </c>
      <c r="AB499" s="64" t="str">
        <f t="shared" si="51"/>
        <v/>
      </c>
      <c r="AC499" s="19" t="str">
        <f t="shared" si="52"/>
        <v/>
      </c>
    </row>
    <row r="500" spans="7:29">
      <c r="G500" s="89" t="str">
        <f t="shared" ca="1" si="47"/>
        <v/>
      </c>
      <c r="M500" s="16"/>
      <c r="N500" s="16"/>
      <c r="Q500" s="16"/>
      <c r="R500" s="59" t="str">
        <f t="shared" si="48"/>
        <v/>
      </c>
      <c r="S500" s="19" t="str">
        <f t="shared" si="49"/>
        <v/>
      </c>
      <c r="V500" s="16"/>
      <c r="W500" s="16"/>
      <c r="Z500" s="16"/>
      <c r="AA500" s="59" t="str">
        <f t="shared" si="50"/>
        <v/>
      </c>
      <c r="AB500" s="64" t="str">
        <f t="shared" si="51"/>
        <v/>
      </c>
      <c r="AC500" s="19" t="str">
        <f t="shared" si="52"/>
        <v/>
      </c>
    </row>
    <row r="501" spans="7:29">
      <c r="G501" s="89" t="str">
        <f t="shared" ca="1" si="47"/>
        <v/>
      </c>
      <c r="M501" s="16"/>
      <c r="N501" s="16"/>
      <c r="Q501" s="16"/>
      <c r="R501" s="59" t="str">
        <f t="shared" si="48"/>
        <v/>
      </c>
      <c r="S501" s="19" t="str">
        <f t="shared" si="49"/>
        <v/>
      </c>
      <c r="V501" s="16"/>
      <c r="W501" s="16"/>
      <c r="Z501" s="16"/>
      <c r="AA501" s="59" t="str">
        <f t="shared" si="50"/>
        <v/>
      </c>
      <c r="AB501" s="64" t="str">
        <f t="shared" si="51"/>
        <v/>
      </c>
      <c r="AC501" s="19" t="str">
        <f t="shared" si="52"/>
        <v/>
      </c>
    </row>
    <row r="502" spans="7:29">
      <c r="G502" s="89" t="str">
        <f t="shared" ca="1" si="47"/>
        <v/>
      </c>
      <c r="M502" s="16"/>
      <c r="N502" s="16"/>
      <c r="Q502" s="16"/>
      <c r="R502" s="59" t="str">
        <f t="shared" si="48"/>
        <v/>
      </c>
      <c r="S502" s="19" t="str">
        <f t="shared" si="49"/>
        <v/>
      </c>
      <c r="V502" s="16"/>
      <c r="W502" s="16"/>
      <c r="Z502" s="16"/>
      <c r="AA502" s="59" t="str">
        <f t="shared" si="50"/>
        <v/>
      </c>
      <c r="AB502" s="64" t="str">
        <f t="shared" si="51"/>
        <v/>
      </c>
      <c r="AC502" s="19" t="str">
        <f t="shared" si="52"/>
        <v/>
      </c>
    </row>
    <row r="503" spans="7:29">
      <c r="G503" s="89" t="str">
        <f t="shared" ca="1" si="47"/>
        <v/>
      </c>
      <c r="M503" s="16"/>
      <c r="N503" s="16"/>
      <c r="Q503" s="16"/>
      <c r="R503" s="59" t="str">
        <f t="shared" si="48"/>
        <v/>
      </c>
      <c r="S503" s="19" t="str">
        <f t="shared" si="49"/>
        <v/>
      </c>
      <c r="V503" s="16"/>
      <c r="W503" s="16"/>
      <c r="Z503" s="16"/>
      <c r="AA503" s="59" t="str">
        <f t="shared" si="50"/>
        <v/>
      </c>
      <c r="AB503" s="64" t="str">
        <f t="shared" si="51"/>
        <v/>
      </c>
      <c r="AC503" s="19" t="str">
        <f t="shared" si="52"/>
        <v/>
      </c>
    </row>
    <row r="504" spans="7:29">
      <c r="G504" s="89" t="str">
        <f t="shared" ca="1" si="47"/>
        <v/>
      </c>
      <c r="M504" s="16"/>
      <c r="N504" s="16"/>
      <c r="Q504" s="16"/>
      <c r="R504" s="59" t="str">
        <f t="shared" si="48"/>
        <v/>
      </c>
      <c r="S504" s="19" t="str">
        <f t="shared" si="49"/>
        <v/>
      </c>
      <c r="V504" s="16"/>
      <c r="W504" s="16"/>
      <c r="Z504" s="16"/>
      <c r="AA504" s="59" t="str">
        <f t="shared" si="50"/>
        <v/>
      </c>
      <c r="AB504" s="64" t="str">
        <f t="shared" si="51"/>
        <v/>
      </c>
      <c r="AC504" s="19" t="str">
        <f t="shared" si="52"/>
        <v/>
      </c>
    </row>
    <row r="505" spans="7:29">
      <c r="G505" s="89" t="str">
        <f t="shared" ca="1" si="47"/>
        <v/>
      </c>
      <c r="M505" s="16"/>
      <c r="N505" s="16"/>
      <c r="Q505" s="16"/>
      <c r="R505" s="59" t="str">
        <f t="shared" si="48"/>
        <v/>
      </c>
      <c r="S505" s="19" t="str">
        <f t="shared" si="49"/>
        <v/>
      </c>
      <c r="V505" s="16"/>
      <c r="W505" s="16"/>
      <c r="Z505" s="16"/>
      <c r="AA505" s="59" t="str">
        <f t="shared" si="50"/>
        <v/>
      </c>
      <c r="AB505" s="64" t="str">
        <f t="shared" si="51"/>
        <v/>
      </c>
      <c r="AC505" s="19" t="str">
        <f t="shared" si="52"/>
        <v/>
      </c>
    </row>
    <row r="506" spans="7:29">
      <c r="G506" s="89" t="str">
        <f t="shared" ca="1" si="47"/>
        <v/>
      </c>
      <c r="M506" s="16"/>
      <c r="N506" s="16"/>
      <c r="Q506" s="16"/>
      <c r="R506" s="59" t="str">
        <f t="shared" si="48"/>
        <v/>
      </c>
      <c r="S506" s="19" t="str">
        <f t="shared" si="49"/>
        <v/>
      </c>
      <c r="V506" s="16"/>
      <c r="W506" s="16"/>
      <c r="Z506" s="16"/>
      <c r="AA506" s="59" t="str">
        <f t="shared" si="50"/>
        <v/>
      </c>
      <c r="AB506" s="64" t="str">
        <f t="shared" si="51"/>
        <v/>
      </c>
      <c r="AC506" s="19" t="str">
        <f t="shared" si="52"/>
        <v/>
      </c>
    </row>
    <row r="507" spans="7:29">
      <c r="G507" s="89" t="str">
        <f t="shared" ca="1" si="47"/>
        <v/>
      </c>
      <c r="M507" s="16"/>
      <c r="N507" s="16"/>
      <c r="Q507" s="16"/>
      <c r="R507" s="59" t="str">
        <f t="shared" si="48"/>
        <v/>
      </c>
      <c r="S507" s="19" t="str">
        <f t="shared" si="49"/>
        <v/>
      </c>
      <c r="V507" s="16"/>
      <c r="W507" s="16"/>
      <c r="Z507" s="16"/>
      <c r="AA507" s="59" t="str">
        <f t="shared" si="50"/>
        <v/>
      </c>
      <c r="AB507" s="64" t="str">
        <f t="shared" si="51"/>
        <v/>
      </c>
      <c r="AC507" s="19" t="str">
        <f t="shared" si="52"/>
        <v/>
      </c>
    </row>
    <row r="508" spans="7:29">
      <c r="G508" s="89" t="str">
        <f t="shared" ca="1" si="47"/>
        <v/>
      </c>
      <c r="M508" s="16"/>
      <c r="N508" s="16"/>
      <c r="Q508" s="16"/>
      <c r="R508" s="59" t="str">
        <f t="shared" si="48"/>
        <v/>
      </c>
      <c r="S508" s="19" t="str">
        <f t="shared" si="49"/>
        <v/>
      </c>
      <c r="V508" s="16"/>
      <c r="W508" s="16"/>
      <c r="Z508" s="16"/>
      <c r="AA508" s="59" t="str">
        <f t="shared" si="50"/>
        <v/>
      </c>
      <c r="AB508" s="64" t="str">
        <f t="shared" si="51"/>
        <v/>
      </c>
      <c r="AC508" s="19" t="str">
        <f t="shared" si="52"/>
        <v/>
      </c>
    </row>
    <row r="509" spans="7:29">
      <c r="G509" s="89" t="str">
        <f t="shared" ca="1" si="47"/>
        <v/>
      </c>
      <c r="M509" s="16"/>
      <c r="N509" s="16"/>
      <c r="Q509" s="16"/>
      <c r="R509" s="59" t="str">
        <f t="shared" si="48"/>
        <v/>
      </c>
      <c r="S509" s="19" t="str">
        <f t="shared" si="49"/>
        <v/>
      </c>
      <c r="V509" s="16"/>
      <c r="W509" s="16"/>
      <c r="Z509" s="16"/>
      <c r="AA509" s="59" t="str">
        <f t="shared" si="50"/>
        <v/>
      </c>
      <c r="AB509" s="64" t="str">
        <f t="shared" si="51"/>
        <v/>
      </c>
      <c r="AC509" s="19" t="str">
        <f t="shared" si="52"/>
        <v/>
      </c>
    </row>
    <row r="510" spans="7:29">
      <c r="G510" s="89" t="str">
        <f t="shared" ca="1" si="47"/>
        <v/>
      </c>
      <c r="M510" s="16"/>
      <c r="N510" s="16"/>
      <c r="Q510" s="16"/>
      <c r="R510" s="59" t="str">
        <f t="shared" si="48"/>
        <v/>
      </c>
      <c r="S510" s="19" t="str">
        <f t="shared" si="49"/>
        <v/>
      </c>
      <c r="V510" s="16"/>
      <c r="W510" s="16"/>
      <c r="Z510" s="16"/>
      <c r="AA510" s="59" t="str">
        <f t="shared" si="50"/>
        <v/>
      </c>
      <c r="AB510" s="64" t="str">
        <f t="shared" si="51"/>
        <v/>
      </c>
      <c r="AC510" s="19" t="str">
        <f t="shared" si="52"/>
        <v/>
      </c>
    </row>
    <row r="511" spans="7:29">
      <c r="G511" s="89" t="str">
        <f t="shared" ca="1" si="47"/>
        <v/>
      </c>
      <c r="M511" s="16"/>
      <c r="N511" s="16"/>
      <c r="Q511" s="16"/>
      <c r="R511" s="59" t="str">
        <f t="shared" si="48"/>
        <v/>
      </c>
      <c r="S511" s="19" t="str">
        <f t="shared" si="49"/>
        <v/>
      </c>
      <c r="V511" s="16"/>
      <c r="W511" s="16"/>
      <c r="Z511" s="16"/>
      <c r="AA511" s="59" t="str">
        <f t="shared" si="50"/>
        <v/>
      </c>
      <c r="AB511" s="64" t="str">
        <f t="shared" si="51"/>
        <v/>
      </c>
      <c r="AC511" s="19" t="str">
        <f t="shared" si="52"/>
        <v/>
      </c>
    </row>
    <row r="512" spans="7:29">
      <c r="G512" s="89" t="str">
        <f t="shared" ca="1" si="47"/>
        <v/>
      </c>
      <c r="M512" s="16"/>
      <c r="N512" s="16"/>
      <c r="Q512" s="16"/>
      <c r="R512" s="59" t="str">
        <f t="shared" si="48"/>
        <v/>
      </c>
      <c r="S512" s="19" t="str">
        <f t="shared" si="49"/>
        <v/>
      </c>
      <c r="V512" s="16"/>
      <c r="W512" s="16"/>
      <c r="Z512" s="16"/>
      <c r="AA512" s="59" t="str">
        <f t="shared" si="50"/>
        <v/>
      </c>
      <c r="AB512" s="64" t="str">
        <f t="shared" si="51"/>
        <v/>
      </c>
      <c r="AC512" s="19" t="str">
        <f t="shared" si="52"/>
        <v/>
      </c>
    </row>
    <row r="513" spans="7:29">
      <c r="G513" s="89" t="str">
        <f t="shared" ca="1" si="47"/>
        <v/>
      </c>
      <c r="M513" s="16"/>
      <c r="N513" s="16"/>
      <c r="Q513" s="16"/>
      <c r="R513" s="59" t="str">
        <f t="shared" si="48"/>
        <v/>
      </c>
      <c r="S513" s="19" t="str">
        <f t="shared" si="49"/>
        <v/>
      </c>
      <c r="V513" s="16"/>
      <c r="W513" s="16"/>
      <c r="Z513" s="16"/>
      <c r="AA513" s="59" t="str">
        <f t="shared" si="50"/>
        <v/>
      </c>
      <c r="AB513" s="64" t="str">
        <f t="shared" si="51"/>
        <v/>
      </c>
      <c r="AC513" s="19" t="str">
        <f t="shared" si="52"/>
        <v/>
      </c>
    </row>
    <row r="514" spans="7:29">
      <c r="G514" s="89" t="str">
        <f t="shared" ca="1" si="47"/>
        <v/>
      </c>
      <c r="M514" s="16"/>
      <c r="N514" s="16"/>
      <c r="Q514" s="16"/>
      <c r="R514" s="59" t="str">
        <f t="shared" si="48"/>
        <v/>
      </c>
      <c r="S514" s="19" t="str">
        <f t="shared" si="49"/>
        <v/>
      </c>
      <c r="V514" s="16"/>
      <c r="W514" s="16"/>
      <c r="Z514" s="16"/>
      <c r="AA514" s="59" t="str">
        <f t="shared" si="50"/>
        <v/>
      </c>
      <c r="AB514" s="64" t="str">
        <f t="shared" si="51"/>
        <v/>
      </c>
      <c r="AC514" s="19" t="str">
        <f t="shared" si="52"/>
        <v/>
      </c>
    </row>
    <row r="515" spans="7:29">
      <c r="G515" s="89" t="str">
        <f t="shared" ca="1" si="47"/>
        <v/>
      </c>
      <c r="M515" s="16"/>
      <c r="N515" s="16"/>
      <c r="Q515" s="16"/>
      <c r="R515" s="59" t="str">
        <f t="shared" si="48"/>
        <v/>
      </c>
      <c r="S515" s="19" t="str">
        <f t="shared" si="49"/>
        <v/>
      </c>
      <c r="V515" s="16"/>
      <c r="W515" s="16"/>
      <c r="Z515" s="16"/>
      <c r="AA515" s="59" t="str">
        <f t="shared" si="50"/>
        <v/>
      </c>
      <c r="AB515" s="64" t="str">
        <f t="shared" si="51"/>
        <v/>
      </c>
      <c r="AC515" s="19" t="str">
        <f t="shared" si="52"/>
        <v/>
      </c>
    </row>
    <row r="516" spans="7:29">
      <c r="G516" s="89" t="str">
        <f t="shared" ref="G516:G579" ca="1" si="53">IF(AND(ISBLANK(F516)=FALSE,F516&lt;=TODAY()),"NO",IF(AND(ISBLANK(F516)=FALSE,F516&gt;TODAY()),"YES",IF(AND(ISBLANK(A516)=FALSE,ISBLANK(F516)=TRUE),"YES","")))</f>
        <v/>
      </c>
      <c r="M516" s="16"/>
      <c r="N516" s="16"/>
      <c r="Q516" s="16"/>
      <c r="R516" s="59" t="str">
        <f t="shared" ref="R516:R579" si="54">IF(AND(K516="Accepted",N516=""),"Enter date 1st dose administered",IF(AND(K516="Previously vaccinated at another facility",N516=""),"Enter date 1st dose administered",IF(AND(K516="Refused",L516=""),"Enter reason for refusal",IF(N516&lt;&gt;"","YES",IF(K516="Refused","NO",IF(AND($J516&lt;&gt;"",K516=""),"Enter Vaccination Status",IF(K516="Unknown","Unknown","")))))))</f>
        <v/>
      </c>
      <c r="S516" s="19" t="str">
        <f t="shared" ref="S516:S579" si="55">IF(N516="","",IF(J516="Pfizer-BioNTech",N516+21,IF(J516="Moderna",N516+28,IF(J516="Janssen/Johnson &amp; Johnson","N/A",""))))</f>
        <v/>
      </c>
      <c r="V516" s="16"/>
      <c r="W516" s="16"/>
      <c r="Z516" s="16"/>
      <c r="AA516" s="59" t="str">
        <f t="shared" ref="AA516:AA579" si="56">IF($J516="Janssen/Johnson &amp; Johnson","N/A",IF(AND(T516="Accepted",W516=""),"Enter date 2nd dose administered",IF(AND(T516="Previously vaccinated at another facility",W516=""),"Enter date 2nd dose administered",IF(R516="NO","NO",IF(AND(T516="Refused",U516=""),"Enter reason for refusal",IF(W516&lt;&gt;"","YES",IF(T516="Refused","NO",IF(AND(R516="YES",T516=""),"NO",IF(T516="Unknown","Unknown","")))))))))</f>
        <v/>
      </c>
      <c r="AB516" s="64" t="str">
        <f t="shared" ref="AB516:AB579" si="57">IF(OR(Z516="YES",Q516="YES"),"YES",IF(AC516="","","NO"))</f>
        <v/>
      </c>
      <c r="AC516" s="19" t="str">
        <f t="shared" ref="AC516:AC579" si="58">IF(OR(AA516="YES",AA516="Enter date 2nd dose administered"),"YES",IF(AND(J516="Janssen/Johnson &amp; Johnson",R516="YES"),"YES",IF(OR(L516="Medical Contraindication",U516="Medical Contraindication"),"Medical Contraindication",IF(AND(R516="YES",T516=""),"NEEDS 2ND DOSE",IF(AND(R516="Enter date 1st dose administered",T516=""),"NEEDS 2ND DOSE",IF(AND(R516="YES",U516="Offered and Declined"),"Refused 2nd Dose",IF(OR(R516="NO",R516="Enter reason for refusal"),"NO",IF(OR(R516="Unknown",AA516="Unknown"),"Unknown",""))))))))</f>
        <v/>
      </c>
    </row>
    <row r="517" spans="7:29">
      <c r="G517" s="89" t="str">
        <f t="shared" ca="1" si="53"/>
        <v/>
      </c>
      <c r="M517" s="16"/>
      <c r="N517" s="16"/>
      <c r="Q517" s="16"/>
      <c r="R517" s="59" t="str">
        <f t="shared" si="54"/>
        <v/>
      </c>
      <c r="S517" s="19" t="str">
        <f t="shared" si="55"/>
        <v/>
      </c>
      <c r="V517" s="16"/>
      <c r="W517" s="16"/>
      <c r="Z517" s="16"/>
      <c r="AA517" s="59" t="str">
        <f t="shared" si="56"/>
        <v/>
      </c>
      <c r="AB517" s="64" t="str">
        <f t="shared" si="57"/>
        <v/>
      </c>
      <c r="AC517" s="19" t="str">
        <f t="shared" si="58"/>
        <v/>
      </c>
    </row>
    <row r="518" spans="7:29">
      <c r="G518" s="89" t="str">
        <f t="shared" ca="1" si="53"/>
        <v/>
      </c>
      <c r="M518" s="16"/>
      <c r="N518" s="16"/>
      <c r="Q518" s="16"/>
      <c r="R518" s="59" t="str">
        <f t="shared" si="54"/>
        <v/>
      </c>
      <c r="S518" s="19" t="str">
        <f t="shared" si="55"/>
        <v/>
      </c>
      <c r="V518" s="16"/>
      <c r="W518" s="16"/>
      <c r="Z518" s="16"/>
      <c r="AA518" s="59" t="str">
        <f t="shared" si="56"/>
        <v/>
      </c>
      <c r="AB518" s="64" t="str">
        <f t="shared" si="57"/>
        <v/>
      </c>
      <c r="AC518" s="19" t="str">
        <f t="shared" si="58"/>
        <v/>
      </c>
    </row>
    <row r="519" spans="7:29">
      <c r="G519" s="89" t="str">
        <f t="shared" ca="1" si="53"/>
        <v/>
      </c>
      <c r="M519" s="16"/>
      <c r="N519" s="16"/>
      <c r="Q519" s="16"/>
      <c r="R519" s="59" t="str">
        <f t="shared" si="54"/>
        <v/>
      </c>
      <c r="S519" s="19" t="str">
        <f t="shared" si="55"/>
        <v/>
      </c>
      <c r="V519" s="16"/>
      <c r="W519" s="16"/>
      <c r="Z519" s="16"/>
      <c r="AA519" s="59" t="str">
        <f t="shared" si="56"/>
        <v/>
      </c>
      <c r="AB519" s="64" t="str">
        <f t="shared" si="57"/>
        <v/>
      </c>
      <c r="AC519" s="19" t="str">
        <f t="shared" si="58"/>
        <v/>
      </c>
    </row>
    <row r="520" spans="7:29">
      <c r="G520" s="89" t="str">
        <f t="shared" ca="1" si="53"/>
        <v/>
      </c>
      <c r="M520" s="16"/>
      <c r="N520" s="16"/>
      <c r="Q520" s="16"/>
      <c r="R520" s="59" t="str">
        <f t="shared" si="54"/>
        <v/>
      </c>
      <c r="S520" s="19" t="str">
        <f t="shared" si="55"/>
        <v/>
      </c>
      <c r="V520" s="16"/>
      <c r="W520" s="16"/>
      <c r="Z520" s="16"/>
      <c r="AA520" s="59" t="str">
        <f t="shared" si="56"/>
        <v/>
      </c>
      <c r="AB520" s="64" t="str">
        <f t="shared" si="57"/>
        <v/>
      </c>
      <c r="AC520" s="19" t="str">
        <f t="shared" si="58"/>
        <v/>
      </c>
    </row>
    <row r="521" spans="7:29">
      <c r="G521" s="89" t="str">
        <f t="shared" ca="1" si="53"/>
        <v/>
      </c>
      <c r="M521" s="16"/>
      <c r="N521" s="16"/>
      <c r="Q521" s="16"/>
      <c r="R521" s="59" t="str">
        <f t="shared" si="54"/>
        <v/>
      </c>
      <c r="S521" s="19" t="str">
        <f t="shared" si="55"/>
        <v/>
      </c>
      <c r="V521" s="16"/>
      <c r="W521" s="16"/>
      <c r="Z521" s="16"/>
      <c r="AA521" s="59" t="str">
        <f t="shared" si="56"/>
        <v/>
      </c>
      <c r="AB521" s="64" t="str">
        <f t="shared" si="57"/>
        <v/>
      </c>
      <c r="AC521" s="19" t="str">
        <f t="shared" si="58"/>
        <v/>
      </c>
    </row>
    <row r="522" spans="7:29">
      <c r="G522" s="89" t="str">
        <f t="shared" ca="1" si="53"/>
        <v/>
      </c>
      <c r="M522" s="16"/>
      <c r="N522" s="16"/>
      <c r="Q522" s="16"/>
      <c r="R522" s="59" t="str">
        <f t="shared" si="54"/>
        <v/>
      </c>
      <c r="S522" s="19" t="str">
        <f t="shared" si="55"/>
        <v/>
      </c>
      <c r="V522" s="16"/>
      <c r="W522" s="16"/>
      <c r="Z522" s="16"/>
      <c r="AA522" s="59" t="str">
        <f t="shared" si="56"/>
        <v/>
      </c>
      <c r="AB522" s="64" t="str">
        <f t="shared" si="57"/>
        <v/>
      </c>
      <c r="AC522" s="19" t="str">
        <f t="shared" si="58"/>
        <v/>
      </c>
    </row>
    <row r="523" spans="7:29">
      <c r="G523" s="89" t="str">
        <f t="shared" ca="1" si="53"/>
        <v/>
      </c>
      <c r="M523" s="16"/>
      <c r="N523" s="16"/>
      <c r="Q523" s="16"/>
      <c r="R523" s="59" t="str">
        <f t="shared" si="54"/>
        <v/>
      </c>
      <c r="S523" s="19" t="str">
        <f t="shared" si="55"/>
        <v/>
      </c>
      <c r="V523" s="16"/>
      <c r="W523" s="16"/>
      <c r="Z523" s="16"/>
      <c r="AA523" s="59" t="str">
        <f t="shared" si="56"/>
        <v/>
      </c>
      <c r="AB523" s="64" t="str">
        <f t="shared" si="57"/>
        <v/>
      </c>
      <c r="AC523" s="19" t="str">
        <f t="shared" si="58"/>
        <v/>
      </c>
    </row>
    <row r="524" spans="7:29">
      <c r="G524" s="89" t="str">
        <f t="shared" ca="1" si="53"/>
        <v/>
      </c>
      <c r="M524" s="16"/>
      <c r="N524" s="16"/>
      <c r="Q524" s="16"/>
      <c r="R524" s="59" t="str">
        <f t="shared" si="54"/>
        <v/>
      </c>
      <c r="S524" s="19" t="str">
        <f t="shared" si="55"/>
        <v/>
      </c>
      <c r="V524" s="16"/>
      <c r="W524" s="16"/>
      <c r="Z524" s="16"/>
      <c r="AA524" s="59" t="str">
        <f t="shared" si="56"/>
        <v/>
      </c>
      <c r="AB524" s="64" t="str">
        <f t="shared" si="57"/>
        <v/>
      </c>
      <c r="AC524" s="19" t="str">
        <f t="shared" si="58"/>
        <v/>
      </c>
    </row>
    <row r="525" spans="7:29">
      <c r="G525" s="89" t="str">
        <f t="shared" ca="1" si="53"/>
        <v/>
      </c>
      <c r="M525" s="16"/>
      <c r="N525" s="16"/>
      <c r="Q525" s="16"/>
      <c r="R525" s="59" t="str">
        <f t="shared" si="54"/>
        <v/>
      </c>
      <c r="S525" s="19" t="str">
        <f t="shared" si="55"/>
        <v/>
      </c>
      <c r="V525" s="16"/>
      <c r="W525" s="16"/>
      <c r="Z525" s="16"/>
      <c r="AA525" s="59" t="str">
        <f t="shared" si="56"/>
        <v/>
      </c>
      <c r="AB525" s="64" t="str">
        <f t="shared" si="57"/>
        <v/>
      </c>
      <c r="AC525" s="19" t="str">
        <f t="shared" si="58"/>
        <v/>
      </c>
    </row>
    <row r="526" spans="7:29">
      <c r="G526" s="89" t="str">
        <f t="shared" ca="1" si="53"/>
        <v/>
      </c>
      <c r="M526" s="16"/>
      <c r="N526" s="16"/>
      <c r="Q526" s="16"/>
      <c r="R526" s="59" t="str">
        <f t="shared" si="54"/>
        <v/>
      </c>
      <c r="S526" s="19" t="str">
        <f t="shared" si="55"/>
        <v/>
      </c>
      <c r="V526" s="16"/>
      <c r="W526" s="16"/>
      <c r="Z526" s="16"/>
      <c r="AA526" s="59" t="str">
        <f t="shared" si="56"/>
        <v/>
      </c>
      <c r="AB526" s="64" t="str">
        <f t="shared" si="57"/>
        <v/>
      </c>
      <c r="AC526" s="19" t="str">
        <f t="shared" si="58"/>
        <v/>
      </c>
    </row>
    <row r="527" spans="7:29">
      <c r="G527" s="89" t="str">
        <f t="shared" ca="1" si="53"/>
        <v/>
      </c>
      <c r="M527" s="16"/>
      <c r="N527" s="16"/>
      <c r="Q527" s="16"/>
      <c r="R527" s="59" t="str">
        <f t="shared" si="54"/>
        <v/>
      </c>
      <c r="S527" s="19" t="str">
        <f t="shared" si="55"/>
        <v/>
      </c>
      <c r="V527" s="16"/>
      <c r="W527" s="16"/>
      <c r="Z527" s="16"/>
      <c r="AA527" s="59" t="str">
        <f t="shared" si="56"/>
        <v/>
      </c>
      <c r="AB527" s="64" t="str">
        <f t="shared" si="57"/>
        <v/>
      </c>
      <c r="AC527" s="19" t="str">
        <f t="shared" si="58"/>
        <v/>
      </c>
    </row>
    <row r="528" spans="7:29">
      <c r="G528" s="89" t="str">
        <f t="shared" ca="1" si="53"/>
        <v/>
      </c>
      <c r="M528" s="16"/>
      <c r="N528" s="16"/>
      <c r="Q528" s="16"/>
      <c r="R528" s="59" t="str">
        <f t="shared" si="54"/>
        <v/>
      </c>
      <c r="S528" s="19" t="str">
        <f t="shared" si="55"/>
        <v/>
      </c>
      <c r="V528" s="16"/>
      <c r="W528" s="16"/>
      <c r="Z528" s="16"/>
      <c r="AA528" s="59" t="str">
        <f t="shared" si="56"/>
        <v/>
      </c>
      <c r="AB528" s="64" t="str">
        <f t="shared" si="57"/>
        <v/>
      </c>
      <c r="AC528" s="19" t="str">
        <f t="shared" si="58"/>
        <v/>
      </c>
    </row>
    <row r="529" spans="7:29">
      <c r="G529" s="89" t="str">
        <f t="shared" ca="1" si="53"/>
        <v/>
      </c>
      <c r="M529" s="16"/>
      <c r="N529" s="16"/>
      <c r="Q529" s="16"/>
      <c r="R529" s="59" t="str">
        <f t="shared" si="54"/>
        <v/>
      </c>
      <c r="S529" s="19" t="str">
        <f t="shared" si="55"/>
        <v/>
      </c>
      <c r="V529" s="16"/>
      <c r="W529" s="16"/>
      <c r="Z529" s="16"/>
      <c r="AA529" s="59" t="str">
        <f t="shared" si="56"/>
        <v/>
      </c>
      <c r="AB529" s="64" t="str">
        <f t="shared" si="57"/>
        <v/>
      </c>
      <c r="AC529" s="19" t="str">
        <f t="shared" si="58"/>
        <v/>
      </c>
    </row>
    <row r="530" spans="7:29">
      <c r="G530" s="89" t="str">
        <f t="shared" ca="1" si="53"/>
        <v/>
      </c>
      <c r="M530" s="16"/>
      <c r="N530" s="16"/>
      <c r="Q530" s="16"/>
      <c r="R530" s="59" t="str">
        <f t="shared" si="54"/>
        <v/>
      </c>
      <c r="S530" s="19" t="str">
        <f t="shared" si="55"/>
        <v/>
      </c>
      <c r="V530" s="16"/>
      <c r="W530" s="16"/>
      <c r="Z530" s="16"/>
      <c r="AA530" s="59" t="str">
        <f t="shared" si="56"/>
        <v/>
      </c>
      <c r="AB530" s="64" t="str">
        <f t="shared" si="57"/>
        <v/>
      </c>
      <c r="AC530" s="19" t="str">
        <f t="shared" si="58"/>
        <v/>
      </c>
    </row>
    <row r="531" spans="7:29">
      <c r="G531" s="89" t="str">
        <f t="shared" ca="1" si="53"/>
        <v/>
      </c>
      <c r="M531" s="16"/>
      <c r="N531" s="16"/>
      <c r="Q531" s="16"/>
      <c r="R531" s="59" t="str">
        <f t="shared" si="54"/>
        <v/>
      </c>
      <c r="S531" s="19" t="str">
        <f t="shared" si="55"/>
        <v/>
      </c>
      <c r="V531" s="16"/>
      <c r="W531" s="16"/>
      <c r="Z531" s="16"/>
      <c r="AA531" s="59" t="str">
        <f t="shared" si="56"/>
        <v/>
      </c>
      <c r="AB531" s="64" t="str">
        <f t="shared" si="57"/>
        <v/>
      </c>
      <c r="AC531" s="19" t="str">
        <f t="shared" si="58"/>
        <v/>
      </c>
    </row>
    <row r="532" spans="7:29">
      <c r="G532" s="89" t="str">
        <f t="shared" ca="1" si="53"/>
        <v/>
      </c>
      <c r="M532" s="16"/>
      <c r="N532" s="16"/>
      <c r="Q532" s="16"/>
      <c r="R532" s="59" t="str">
        <f t="shared" si="54"/>
        <v/>
      </c>
      <c r="S532" s="19" t="str">
        <f t="shared" si="55"/>
        <v/>
      </c>
      <c r="V532" s="16"/>
      <c r="W532" s="16"/>
      <c r="Z532" s="16"/>
      <c r="AA532" s="59" t="str">
        <f t="shared" si="56"/>
        <v/>
      </c>
      <c r="AB532" s="64" t="str">
        <f t="shared" si="57"/>
        <v/>
      </c>
      <c r="AC532" s="19" t="str">
        <f t="shared" si="58"/>
        <v/>
      </c>
    </row>
    <row r="533" spans="7:29">
      <c r="G533" s="89" t="str">
        <f t="shared" ca="1" si="53"/>
        <v/>
      </c>
      <c r="M533" s="16"/>
      <c r="N533" s="16"/>
      <c r="Q533" s="16"/>
      <c r="R533" s="59" t="str">
        <f t="shared" si="54"/>
        <v/>
      </c>
      <c r="S533" s="19" t="str">
        <f t="shared" si="55"/>
        <v/>
      </c>
      <c r="V533" s="16"/>
      <c r="W533" s="16"/>
      <c r="Z533" s="16"/>
      <c r="AA533" s="59" t="str">
        <f t="shared" si="56"/>
        <v/>
      </c>
      <c r="AB533" s="64" t="str">
        <f t="shared" si="57"/>
        <v/>
      </c>
      <c r="AC533" s="19" t="str">
        <f t="shared" si="58"/>
        <v/>
      </c>
    </row>
    <row r="534" spans="7:29">
      <c r="G534" s="89" t="str">
        <f t="shared" ca="1" si="53"/>
        <v/>
      </c>
      <c r="M534" s="16"/>
      <c r="N534" s="16"/>
      <c r="Q534" s="16"/>
      <c r="R534" s="59" t="str">
        <f t="shared" si="54"/>
        <v/>
      </c>
      <c r="S534" s="19" t="str">
        <f t="shared" si="55"/>
        <v/>
      </c>
      <c r="V534" s="16"/>
      <c r="W534" s="16"/>
      <c r="Z534" s="16"/>
      <c r="AA534" s="59" t="str">
        <f t="shared" si="56"/>
        <v/>
      </c>
      <c r="AB534" s="64" t="str">
        <f t="shared" si="57"/>
        <v/>
      </c>
      <c r="AC534" s="19" t="str">
        <f t="shared" si="58"/>
        <v/>
      </c>
    </row>
    <row r="535" spans="7:29">
      <c r="G535" s="89" t="str">
        <f t="shared" ca="1" si="53"/>
        <v/>
      </c>
      <c r="M535" s="16"/>
      <c r="N535" s="16"/>
      <c r="Q535" s="16"/>
      <c r="R535" s="59" t="str">
        <f t="shared" si="54"/>
        <v/>
      </c>
      <c r="S535" s="19" t="str">
        <f t="shared" si="55"/>
        <v/>
      </c>
      <c r="V535" s="16"/>
      <c r="W535" s="16"/>
      <c r="Z535" s="16"/>
      <c r="AA535" s="59" t="str">
        <f t="shared" si="56"/>
        <v/>
      </c>
      <c r="AB535" s="64" t="str">
        <f t="shared" si="57"/>
        <v/>
      </c>
      <c r="AC535" s="19" t="str">
        <f t="shared" si="58"/>
        <v/>
      </c>
    </row>
    <row r="536" spans="7:29">
      <c r="G536" s="89" t="str">
        <f t="shared" ca="1" si="53"/>
        <v/>
      </c>
      <c r="M536" s="16"/>
      <c r="N536" s="16"/>
      <c r="Q536" s="16"/>
      <c r="R536" s="59" t="str">
        <f t="shared" si="54"/>
        <v/>
      </c>
      <c r="S536" s="19" t="str">
        <f t="shared" si="55"/>
        <v/>
      </c>
      <c r="V536" s="16"/>
      <c r="W536" s="16"/>
      <c r="Z536" s="16"/>
      <c r="AA536" s="59" t="str">
        <f t="shared" si="56"/>
        <v/>
      </c>
      <c r="AB536" s="64" t="str">
        <f t="shared" si="57"/>
        <v/>
      </c>
      <c r="AC536" s="19" t="str">
        <f t="shared" si="58"/>
        <v/>
      </c>
    </row>
    <row r="537" spans="7:29">
      <c r="G537" s="89" t="str">
        <f t="shared" ca="1" si="53"/>
        <v/>
      </c>
      <c r="M537" s="16"/>
      <c r="N537" s="16"/>
      <c r="Q537" s="16"/>
      <c r="R537" s="59" t="str">
        <f t="shared" si="54"/>
        <v/>
      </c>
      <c r="S537" s="19" t="str">
        <f t="shared" si="55"/>
        <v/>
      </c>
      <c r="V537" s="16"/>
      <c r="W537" s="16"/>
      <c r="Z537" s="16"/>
      <c r="AA537" s="59" t="str">
        <f t="shared" si="56"/>
        <v/>
      </c>
      <c r="AB537" s="64" t="str">
        <f t="shared" si="57"/>
        <v/>
      </c>
      <c r="AC537" s="19" t="str">
        <f t="shared" si="58"/>
        <v/>
      </c>
    </row>
    <row r="538" spans="7:29">
      <c r="G538" s="89" t="str">
        <f t="shared" ca="1" si="53"/>
        <v/>
      </c>
      <c r="M538" s="16"/>
      <c r="N538" s="16"/>
      <c r="Q538" s="16"/>
      <c r="R538" s="59" t="str">
        <f t="shared" si="54"/>
        <v/>
      </c>
      <c r="S538" s="19" t="str">
        <f t="shared" si="55"/>
        <v/>
      </c>
      <c r="V538" s="16"/>
      <c r="W538" s="16"/>
      <c r="Z538" s="16"/>
      <c r="AA538" s="59" t="str">
        <f t="shared" si="56"/>
        <v/>
      </c>
      <c r="AB538" s="64" t="str">
        <f t="shared" si="57"/>
        <v/>
      </c>
      <c r="AC538" s="19" t="str">
        <f t="shared" si="58"/>
        <v/>
      </c>
    </row>
    <row r="539" spans="7:29">
      <c r="G539" s="89" t="str">
        <f t="shared" ca="1" si="53"/>
        <v/>
      </c>
      <c r="M539" s="16"/>
      <c r="N539" s="16"/>
      <c r="Q539" s="16"/>
      <c r="R539" s="59" t="str">
        <f t="shared" si="54"/>
        <v/>
      </c>
      <c r="S539" s="19" t="str">
        <f t="shared" si="55"/>
        <v/>
      </c>
      <c r="V539" s="16"/>
      <c r="W539" s="16"/>
      <c r="Z539" s="16"/>
      <c r="AA539" s="59" t="str">
        <f t="shared" si="56"/>
        <v/>
      </c>
      <c r="AB539" s="64" t="str">
        <f t="shared" si="57"/>
        <v/>
      </c>
      <c r="AC539" s="19" t="str">
        <f t="shared" si="58"/>
        <v/>
      </c>
    </row>
    <row r="540" spans="7:29">
      <c r="G540" s="89" t="str">
        <f t="shared" ca="1" si="53"/>
        <v/>
      </c>
      <c r="M540" s="16"/>
      <c r="N540" s="16"/>
      <c r="Q540" s="16"/>
      <c r="R540" s="59" t="str">
        <f t="shared" si="54"/>
        <v/>
      </c>
      <c r="S540" s="19" t="str">
        <f t="shared" si="55"/>
        <v/>
      </c>
      <c r="V540" s="16"/>
      <c r="W540" s="16"/>
      <c r="Z540" s="16"/>
      <c r="AA540" s="59" t="str">
        <f t="shared" si="56"/>
        <v/>
      </c>
      <c r="AB540" s="64" t="str">
        <f t="shared" si="57"/>
        <v/>
      </c>
      <c r="AC540" s="19" t="str">
        <f t="shared" si="58"/>
        <v/>
      </c>
    </row>
    <row r="541" spans="7:29">
      <c r="G541" s="89" t="str">
        <f t="shared" ca="1" si="53"/>
        <v/>
      </c>
      <c r="M541" s="16"/>
      <c r="N541" s="16"/>
      <c r="Q541" s="16"/>
      <c r="R541" s="59" t="str">
        <f t="shared" si="54"/>
        <v/>
      </c>
      <c r="S541" s="19" t="str">
        <f t="shared" si="55"/>
        <v/>
      </c>
      <c r="V541" s="16"/>
      <c r="W541" s="16"/>
      <c r="Z541" s="16"/>
      <c r="AA541" s="59" t="str">
        <f t="shared" si="56"/>
        <v/>
      </c>
      <c r="AB541" s="64" t="str">
        <f t="shared" si="57"/>
        <v/>
      </c>
      <c r="AC541" s="19" t="str">
        <f t="shared" si="58"/>
        <v/>
      </c>
    </row>
    <row r="542" spans="7:29">
      <c r="G542" s="89" t="str">
        <f t="shared" ca="1" si="53"/>
        <v/>
      </c>
      <c r="M542" s="16"/>
      <c r="N542" s="16"/>
      <c r="Q542" s="16"/>
      <c r="R542" s="59" t="str">
        <f t="shared" si="54"/>
        <v/>
      </c>
      <c r="S542" s="19" t="str">
        <f t="shared" si="55"/>
        <v/>
      </c>
      <c r="V542" s="16"/>
      <c r="W542" s="16"/>
      <c r="Z542" s="16"/>
      <c r="AA542" s="59" t="str">
        <f t="shared" si="56"/>
        <v/>
      </c>
      <c r="AB542" s="64" t="str">
        <f t="shared" si="57"/>
        <v/>
      </c>
      <c r="AC542" s="19" t="str">
        <f t="shared" si="58"/>
        <v/>
      </c>
    </row>
    <row r="543" spans="7:29">
      <c r="G543" s="89" t="str">
        <f t="shared" ca="1" si="53"/>
        <v/>
      </c>
      <c r="M543" s="16"/>
      <c r="N543" s="16"/>
      <c r="Q543" s="16"/>
      <c r="R543" s="59" t="str">
        <f t="shared" si="54"/>
        <v/>
      </c>
      <c r="S543" s="19" t="str">
        <f t="shared" si="55"/>
        <v/>
      </c>
      <c r="V543" s="16"/>
      <c r="W543" s="16"/>
      <c r="Z543" s="16"/>
      <c r="AA543" s="59" t="str">
        <f t="shared" si="56"/>
        <v/>
      </c>
      <c r="AB543" s="64" t="str">
        <f t="shared" si="57"/>
        <v/>
      </c>
      <c r="AC543" s="19" t="str">
        <f t="shared" si="58"/>
        <v/>
      </c>
    </row>
    <row r="544" spans="7:29">
      <c r="G544" s="89" t="str">
        <f t="shared" ca="1" si="53"/>
        <v/>
      </c>
      <c r="M544" s="16"/>
      <c r="N544" s="16"/>
      <c r="Q544" s="16"/>
      <c r="R544" s="59" t="str">
        <f t="shared" si="54"/>
        <v/>
      </c>
      <c r="S544" s="19" t="str">
        <f t="shared" si="55"/>
        <v/>
      </c>
      <c r="V544" s="16"/>
      <c r="W544" s="16"/>
      <c r="Z544" s="16"/>
      <c r="AA544" s="59" t="str">
        <f t="shared" si="56"/>
        <v/>
      </c>
      <c r="AB544" s="64" t="str">
        <f t="shared" si="57"/>
        <v/>
      </c>
      <c r="AC544" s="19" t="str">
        <f t="shared" si="58"/>
        <v/>
      </c>
    </row>
    <row r="545" spans="7:29">
      <c r="G545" s="89" t="str">
        <f t="shared" ca="1" si="53"/>
        <v/>
      </c>
      <c r="M545" s="16"/>
      <c r="N545" s="16"/>
      <c r="Q545" s="16"/>
      <c r="R545" s="59" t="str">
        <f t="shared" si="54"/>
        <v/>
      </c>
      <c r="S545" s="19" t="str">
        <f t="shared" si="55"/>
        <v/>
      </c>
      <c r="V545" s="16"/>
      <c r="W545" s="16"/>
      <c r="Z545" s="16"/>
      <c r="AA545" s="59" t="str">
        <f t="shared" si="56"/>
        <v/>
      </c>
      <c r="AB545" s="64" t="str">
        <f t="shared" si="57"/>
        <v/>
      </c>
      <c r="AC545" s="19" t="str">
        <f t="shared" si="58"/>
        <v/>
      </c>
    </row>
    <row r="546" spans="7:29">
      <c r="G546" s="89" t="str">
        <f t="shared" ca="1" si="53"/>
        <v/>
      </c>
      <c r="M546" s="16"/>
      <c r="N546" s="16"/>
      <c r="Q546" s="16"/>
      <c r="R546" s="59" t="str">
        <f t="shared" si="54"/>
        <v/>
      </c>
      <c r="S546" s="19" t="str">
        <f t="shared" si="55"/>
        <v/>
      </c>
      <c r="V546" s="16"/>
      <c r="W546" s="16"/>
      <c r="Z546" s="16"/>
      <c r="AA546" s="59" t="str">
        <f t="shared" si="56"/>
        <v/>
      </c>
      <c r="AB546" s="64" t="str">
        <f t="shared" si="57"/>
        <v/>
      </c>
      <c r="AC546" s="19" t="str">
        <f t="shared" si="58"/>
        <v/>
      </c>
    </row>
    <row r="547" spans="7:29">
      <c r="G547" s="89" t="str">
        <f t="shared" ca="1" si="53"/>
        <v/>
      </c>
      <c r="M547" s="16"/>
      <c r="N547" s="16"/>
      <c r="Q547" s="16"/>
      <c r="R547" s="59" t="str">
        <f t="shared" si="54"/>
        <v/>
      </c>
      <c r="S547" s="19" t="str">
        <f t="shared" si="55"/>
        <v/>
      </c>
      <c r="V547" s="16"/>
      <c r="W547" s="16"/>
      <c r="Z547" s="16"/>
      <c r="AA547" s="59" t="str">
        <f t="shared" si="56"/>
        <v/>
      </c>
      <c r="AB547" s="64" t="str">
        <f t="shared" si="57"/>
        <v/>
      </c>
      <c r="AC547" s="19" t="str">
        <f t="shared" si="58"/>
        <v/>
      </c>
    </row>
    <row r="548" spans="7:29">
      <c r="G548" s="89" t="str">
        <f t="shared" ca="1" si="53"/>
        <v/>
      </c>
      <c r="M548" s="16"/>
      <c r="N548" s="16"/>
      <c r="Q548" s="16"/>
      <c r="R548" s="59" t="str">
        <f t="shared" si="54"/>
        <v/>
      </c>
      <c r="S548" s="19" t="str">
        <f t="shared" si="55"/>
        <v/>
      </c>
      <c r="V548" s="16"/>
      <c r="W548" s="16"/>
      <c r="Z548" s="16"/>
      <c r="AA548" s="59" t="str">
        <f t="shared" si="56"/>
        <v/>
      </c>
      <c r="AB548" s="64" t="str">
        <f t="shared" si="57"/>
        <v/>
      </c>
      <c r="AC548" s="19" t="str">
        <f t="shared" si="58"/>
        <v/>
      </c>
    </row>
    <row r="549" spans="7:29">
      <c r="G549" s="89" t="str">
        <f t="shared" ca="1" si="53"/>
        <v/>
      </c>
      <c r="M549" s="16"/>
      <c r="N549" s="16"/>
      <c r="Q549" s="16"/>
      <c r="R549" s="59" t="str">
        <f t="shared" si="54"/>
        <v/>
      </c>
      <c r="S549" s="19" t="str">
        <f t="shared" si="55"/>
        <v/>
      </c>
      <c r="V549" s="16"/>
      <c r="W549" s="16"/>
      <c r="Z549" s="16"/>
      <c r="AA549" s="59" t="str">
        <f t="shared" si="56"/>
        <v/>
      </c>
      <c r="AB549" s="64" t="str">
        <f t="shared" si="57"/>
        <v/>
      </c>
      <c r="AC549" s="19" t="str">
        <f t="shared" si="58"/>
        <v/>
      </c>
    </row>
    <row r="550" spans="7:29">
      <c r="G550" s="89" t="str">
        <f t="shared" ca="1" si="53"/>
        <v/>
      </c>
      <c r="M550" s="16"/>
      <c r="N550" s="16"/>
      <c r="Q550" s="16"/>
      <c r="R550" s="59" t="str">
        <f t="shared" si="54"/>
        <v/>
      </c>
      <c r="S550" s="19" t="str">
        <f t="shared" si="55"/>
        <v/>
      </c>
      <c r="V550" s="16"/>
      <c r="W550" s="16"/>
      <c r="Z550" s="16"/>
      <c r="AA550" s="59" t="str">
        <f t="shared" si="56"/>
        <v/>
      </c>
      <c r="AB550" s="64" t="str">
        <f t="shared" si="57"/>
        <v/>
      </c>
      <c r="AC550" s="19" t="str">
        <f t="shared" si="58"/>
        <v/>
      </c>
    </row>
    <row r="551" spans="7:29">
      <c r="G551" s="89" t="str">
        <f t="shared" ca="1" si="53"/>
        <v/>
      </c>
      <c r="M551" s="16"/>
      <c r="N551" s="16"/>
      <c r="Q551" s="16"/>
      <c r="R551" s="59" t="str">
        <f t="shared" si="54"/>
        <v/>
      </c>
      <c r="S551" s="19" t="str">
        <f t="shared" si="55"/>
        <v/>
      </c>
      <c r="V551" s="16"/>
      <c r="W551" s="16"/>
      <c r="Z551" s="16"/>
      <c r="AA551" s="59" t="str">
        <f t="shared" si="56"/>
        <v/>
      </c>
      <c r="AB551" s="64" t="str">
        <f t="shared" si="57"/>
        <v/>
      </c>
      <c r="AC551" s="19" t="str">
        <f t="shared" si="58"/>
        <v/>
      </c>
    </row>
    <row r="552" spans="7:29">
      <c r="G552" s="89" t="str">
        <f t="shared" ca="1" si="53"/>
        <v/>
      </c>
      <c r="M552" s="16"/>
      <c r="N552" s="16"/>
      <c r="Q552" s="16"/>
      <c r="R552" s="59" t="str">
        <f t="shared" si="54"/>
        <v/>
      </c>
      <c r="S552" s="19" t="str">
        <f t="shared" si="55"/>
        <v/>
      </c>
      <c r="V552" s="16"/>
      <c r="W552" s="16"/>
      <c r="Z552" s="16"/>
      <c r="AA552" s="59" t="str">
        <f t="shared" si="56"/>
        <v/>
      </c>
      <c r="AB552" s="64" t="str">
        <f t="shared" si="57"/>
        <v/>
      </c>
      <c r="AC552" s="19" t="str">
        <f t="shared" si="58"/>
        <v/>
      </c>
    </row>
    <row r="553" spans="7:29">
      <c r="G553" s="89" t="str">
        <f t="shared" ca="1" si="53"/>
        <v/>
      </c>
      <c r="M553" s="16"/>
      <c r="N553" s="16"/>
      <c r="Q553" s="16"/>
      <c r="R553" s="59" t="str">
        <f t="shared" si="54"/>
        <v/>
      </c>
      <c r="S553" s="19" t="str">
        <f t="shared" si="55"/>
        <v/>
      </c>
      <c r="V553" s="16"/>
      <c r="W553" s="16"/>
      <c r="Z553" s="16"/>
      <c r="AA553" s="59" t="str">
        <f t="shared" si="56"/>
        <v/>
      </c>
      <c r="AB553" s="64" t="str">
        <f t="shared" si="57"/>
        <v/>
      </c>
      <c r="AC553" s="19" t="str">
        <f t="shared" si="58"/>
        <v/>
      </c>
    </row>
    <row r="554" spans="7:29">
      <c r="G554" s="89" t="str">
        <f t="shared" ca="1" si="53"/>
        <v/>
      </c>
      <c r="M554" s="16"/>
      <c r="N554" s="16"/>
      <c r="Q554" s="16"/>
      <c r="R554" s="59" t="str">
        <f t="shared" si="54"/>
        <v/>
      </c>
      <c r="S554" s="19" t="str">
        <f t="shared" si="55"/>
        <v/>
      </c>
      <c r="V554" s="16"/>
      <c r="W554" s="16"/>
      <c r="Z554" s="16"/>
      <c r="AA554" s="59" t="str">
        <f t="shared" si="56"/>
        <v/>
      </c>
      <c r="AB554" s="64" t="str">
        <f t="shared" si="57"/>
        <v/>
      </c>
      <c r="AC554" s="19" t="str">
        <f t="shared" si="58"/>
        <v/>
      </c>
    </row>
    <row r="555" spans="7:29">
      <c r="G555" s="89" t="str">
        <f t="shared" ca="1" si="53"/>
        <v/>
      </c>
      <c r="M555" s="16"/>
      <c r="N555" s="16"/>
      <c r="Q555" s="16"/>
      <c r="R555" s="59" t="str">
        <f t="shared" si="54"/>
        <v/>
      </c>
      <c r="S555" s="19" t="str">
        <f t="shared" si="55"/>
        <v/>
      </c>
      <c r="V555" s="16"/>
      <c r="W555" s="16"/>
      <c r="Z555" s="16"/>
      <c r="AA555" s="59" t="str">
        <f t="shared" si="56"/>
        <v/>
      </c>
      <c r="AB555" s="64" t="str">
        <f t="shared" si="57"/>
        <v/>
      </c>
      <c r="AC555" s="19" t="str">
        <f t="shared" si="58"/>
        <v/>
      </c>
    </row>
    <row r="556" spans="7:29">
      <c r="G556" s="89" t="str">
        <f t="shared" ca="1" si="53"/>
        <v/>
      </c>
      <c r="M556" s="16"/>
      <c r="N556" s="16"/>
      <c r="Q556" s="16"/>
      <c r="R556" s="59" t="str">
        <f t="shared" si="54"/>
        <v/>
      </c>
      <c r="S556" s="19" t="str">
        <f t="shared" si="55"/>
        <v/>
      </c>
      <c r="V556" s="16"/>
      <c r="W556" s="16"/>
      <c r="Z556" s="16"/>
      <c r="AA556" s="59" t="str">
        <f t="shared" si="56"/>
        <v/>
      </c>
      <c r="AB556" s="64" t="str">
        <f t="shared" si="57"/>
        <v/>
      </c>
      <c r="AC556" s="19" t="str">
        <f t="shared" si="58"/>
        <v/>
      </c>
    </row>
    <row r="557" spans="7:29">
      <c r="G557" s="89" t="str">
        <f t="shared" ca="1" si="53"/>
        <v/>
      </c>
      <c r="M557" s="16"/>
      <c r="N557" s="16"/>
      <c r="Q557" s="16"/>
      <c r="R557" s="59" t="str">
        <f t="shared" si="54"/>
        <v/>
      </c>
      <c r="S557" s="19" t="str">
        <f t="shared" si="55"/>
        <v/>
      </c>
      <c r="V557" s="16"/>
      <c r="W557" s="16"/>
      <c r="Z557" s="16"/>
      <c r="AA557" s="59" t="str">
        <f t="shared" si="56"/>
        <v/>
      </c>
      <c r="AB557" s="64" t="str">
        <f t="shared" si="57"/>
        <v/>
      </c>
      <c r="AC557" s="19" t="str">
        <f t="shared" si="58"/>
        <v/>
      </c>
    </row>
    <row r="558" spans="7:29">
      <c r="G558" s="89" t="str">
        <f t="shared" ca="1" si="53"/>
        <v/>
      </c>
      <c r="M558" s="16"/>
      <c r="N558" s="16"/>
      <c r="Q558" s="16"/>
      <c r="R558" s="59" t="str">
        <f t="shared" si="54"/>
        <v/>
      </c>
      <c r="S558" s="19" t="str">
        <f t="shared" si="55"/>
        <v/>
      </c>
      <c r="V558" s="16"/>
      <c r="W558" s="16"/>
      <c r="Z558" s="16"/>
      <c r="AA558" s="59" t="str">
        <f t="shared" si="56"/>
        <v/>
      </c>
      <c r="AB558" s="64" t="str">
        <f t="shared" si="57"/>
        <v/>
      </c>
      <c r="AC558" s="19" t="str">
        <f t="shared" si="58"/>
        <v/>
      </c>
    </row>
    <row r="559" spans="7:29">
      <c r="G559" s="89" t="str">
        <f t="shared" ca="1" si="53"/>
        <v/>
      </c>
      <c r="M559" s="16"/>
      <c r="N559" s="16"/>
      <c r="Q559" s="16"/>
      <c r="R559" s="59" t="str">
        <f t="shared" si="54"/>
        <v/>
      </c>
      <c r="S559" s="19" t="str">
        <f t="shared" si="55"/>
        <v/>
      </c>
      <c r="V559" s="16"/>
      <c r="W559" s="16"/>
      <c r="Z559" s="16"/>
      <c r="AA559" s="59" t="str">
        <f t="shared" si="56"/>
        <v/>
      </c>
      <c r="AB559" s="64" t="str">
        <f t="shared" si="57"/>
        <v/>
      </c>
      <c r="AC559" s="19" t="str">
        <f t="shared" si="58"/>
        <v/>
      </c>
    </row>
    <row r="560" spans="7:29">
      <c r="G560" s="89" t="str">
        <f t="shared" ca="1" si="53"/>
        <v/>
      </c>
      <c r="M560" s="16"/>
      <c r="N560" s="16"/>
      <c r="Q560" s="16"/>
      <c r="R560" s="59" t="str">
        <f t="shared" si="54"/>
        <v/>
      </c>
      <c r="S560" s="19" t="str">
        <f t="shared" si="55"/>
        <v/>
      </c>
      <c r="V560" s="16"/>
      <c r="W560" s="16"/>
      <c r="Z560" s="16"/>
      <c r="AA560" s="59" t="str">
        <f t="shared" si="56"/>
        <v/>
      </c>
      <c r="AB560" s="64" t="str">
        <f t="shared" si="57"/>
        <v/>
      </c>
      <c r="AC560" s="19" t="str">
        <f t="shared" si="58"/>
        <v/>
      </c>
    </row>
    <row r="561" spans="7:29">
      <c r="G561" s="89" t="str">
        <f t="shared" ca="1" si="53"/>
        <v/>
      </c>
      <c r="M561" s="16"/>
      <c r="N561" s="16"/>
      <c r="Q561" s="16"/>
      <c r="R561" s="59" t="str">
        <f t="shared" si="54"/>
        <v/>
      </c>
      <c r="S561" s="19" t="str">
        <f t="shared" si="55"/>
        <v/>
      </c>
      <c r="V561" s="16"/>
      <c r="W561" s="16"/>
      <c r="Z561" s="16"/>
      <c r="AA561" s="59" t="str">
        <f t="shared" si="56"/>
        <v/>
      </c>
      <c r="AB561" s="64" t="str">
        <f t="shared" si="57"/>
        <v/>
      </c>
      <c r="AC561" s="19" t="str">
        <f t="shared" si="58"/>
        <v/>
      </c>
    </row>
    <row r="562" spans="7:29">
      <c r="G562" s="89" t="str">
        <f t="shared" ca="1" si="53"/>
        <v/>
      </c>
      <c r="M562" s="16"/>
      <c r="N562" s="16"/>
      <c r="Q562" s="16"/>
      <c r="R562" s="59" t="str">
        <f t="shared" si="54"/>
        <v/>
      </c>
      <c r="S562" s="19" t="str">
        <f t="shared" si="55"/>
        <v/>
      </c>
      <c r="V562" s="16"/>
      <c r="W562" s="16"/>
      <c r="Z562" s="16"/>
      <c r="AA562" s="59" t="str">
        <f t="shared" si="56"/>
        <v/>
      </c>
      <c r="AB562" s="64" t="str">
        <f t="shared" si="57"/>
        <v/>
      </c>
      <c r="AC562" s="19" t="str">
        <f t="shared" si="58"/>
        <v/>
      </c>
    </row>
    <row r="563" spans="7:29">
      <c r="G563" s="89" t="str">
        <f t="shared" ca="1" si="53"/>
        <v/>
      </c>
      <c r="M563" s="16"/>
      <c r="N563" s="16"/>
      <c r="Q563" s="16"/>
      <c r="R563" s="59" t="str">
        <f t="shared" si="54"/>
        <v/>
      </c>
      <c r="S563" s="19" t="str">
        <f t="shared" si="55"/>
        <v/>
      </c>
      <c r="V563" s="16"/>
      <c r="W563" s="16"/>
      <c r="Z563" s="16"/>
      <c r="AA563" s="59" t="str">
        <f t="shared" si="56"/>
        <v/>
      </c>
      <c r="AB563" s="64" t="str">
        <f t="shared" si="57"/>
        <v/>
      </c>
      <c r="AC563" s="19" t="str">
        <f t="shared" si="58"/>
        <v/>
      </c>
    </row>
    <row r="564" spans="7:29">
      <c r="G564" s="89" t="str">
        <f t="shared" ca="1" si="53"/>
        <v/>
      </c>
      <c r="M564" s="16"/>
      <c r="N564" s="16"/>
      <c r="Q564" s="16"/>
      <c r="R564" s="59" t="str">
        <f t="shared" si="54"/>
        <v/>
      </c>
      <c r="S564" s="19" t="str">
        <f t="shared" si="55"/>
        <v/>
      </c>
      <c r="V564" s="16"/>
      <c r="W564" s="16"/>
      <c r="Z564" s="16"/>
      <c r="AA564" s="59" t="str">
        <f t="shared" si="56"/>
        <v/>
      </c>
      <c r="AB564" s="64" t="str">
        <f t="shared" si="57"/>
        <v/>
      </c>
      <c r="AC564" s="19" t="str">
        <f t="shared" si="58"/>
        <v/>
      </c>
    </row>
    <row r="565" spans="7:29">
      <c r="G565" s="89" t="str">
        <f t="shared" ca="1" si="53"/>
        <v/>
      </c>
      <c r="M565" s="16"/>
      <c r="N565" s="16"/>
      <c r="Q565" s="16"/>
      <c r="R565" s="59" t="str">
        <f t="shared" si="54"/>
        <v/>
      </c>
      <c r="S565" s="19" t="str">
        <f t="shared" si="55"/>
        <v/>
      </c>
      <c r="V565" s="16"/>
      <c r="W565" s="16"/>
      <c r="Z565" s="16"/>
      <c r="AA565" s="59" t="str">
        <f t="shared" si="56"/>
        <v/>
      </c>
      <c r="AB565" s="64" t="str">
        <f t="shared" si="57"/>
        <v/>
      </c>
      <c r="AC565" s="19" t="str">
        <f t="shared" si="58"/>
        <v/>
      </c>
    </row>
    <row r="566" spans="7:29">
      <c r="G566" s="89" t="str">
        <f t="shared" ca="1" si="53"/>
        <v/>
      </c>
      <c r="M566" s="16"/>
      <c r="N566" s="16"/>
      <c r="Q566" s="16"/>
      <c r="R566" s="59" t="str">
        <f t="shared" si="54"/>
        <v/>
      </c>
      <c r="S566" s="19" t="str">
        <f t="shared" si="55"/>
        <v/>
      </c>
      <c r="V566" s="16"/>
      <c r="W566" s="16"/>
      <c r="Z566" s="16"/>
      <c r="AA566" s="59" t="str">
        <f t="shared" si="56"/>
        <v/>
      </c>
      <c r="AB566" s="64" t="str">
        <f t="shared" si="57"/>
        <v/>
      </c>
      <c r="AC566" s="19" t="str">
        <f t="shared" si="58"/>
        <v/>
      </c>
    </row>
    <row r="567" spans="7:29">
      <c r="G567" s="89" t="str">
        <f t="shared" ca="1" si="53"/>
        <v/>
      </c>
      <c r="M567" s="16"/>
      <c r="N567" s="16"/>
      <c r="Q567" s="16"/>
      <c r="R567" s="59" t="str">
        <f t="shared" si="54"/>
        <v/>
      </c>
      <c r="S567" s="19" t="str">
        <f t="shared" si="55"/>
        <v/>
      </c>
      <c r="V567" s="16"/>
      <c r="W567" s="16"/>
      <c r="Z567" s="16"/>
      <c r="AA567" s="59" t="str">
        <f t="shared" si="56"/>
        <v/>
      </c>
      <c r="AB567" s="64" t="str">
        <f t="shared" si="57"/>
        <v/>
      </c>
      <c r="AC567" s="19" t="str">
        <f t="shared" si="58"/>
        <v/>
      </c>
    </row>
    <row r="568" spans="7:29">
      <c r="G568" s="89" t="str">
        <f t="shared" ca="1" si="53"/>
        <v/>
      </c>
      <c r="M568" s="16"/>
      <c r="N568" s="16"/>
      <c r="Q568" s="16"/>
      <c r="R568" s="59" t="str">
        <f t="shared" si="54"/>
        <v/>
      </c>
      <c r="S568" s="19" t="str">
        <f t="shared" si="55"/>
        <v/>
      </c>
      <c r="V568" s="16"/>
      <c r="W568" s="16"/>
      <c r="Z568" s="16"/>
      <c r="AA568" s="59" t="str">
        <f t="shared" si="56"/>
        <v/>
      </c>
      <c r="AB568" s="64" t="str">
        <f t="shared" si="57"/>
        <v/>
      </c>
      <c r="AC568" s="19" t="str">
        <f t="shared" si="58"/>
        <v/>
      </c>
    </row>
    <row r="569" spans="7:29">
      <c r="G569" s="89" t="str">
        <f t="shared" ca="1" si="53"/>
        <v/>
      </c>
      <c r="M569" s="16"/>
      <c r="N569" s="16"/>
      <c r="Q569" s="16"/>
      <c r="R569" s="59" t="str">
        <f t="shared" si="54"/>
        <v/>
      </c>
      <c r="S569" s="19" t="str">
        <f t="shared" si="55"/>
        <v/>
      </c>
      <c r="V569" s="16"/>
      <c r="W569" s="16"/>
      <c r="Z569" s="16"/>
      <c r="AA569" s="59" t="str">
        <f t="shared" si="56"/>
        <v/>
      </c>
      <c r="AB569" s="64" t="str">
        <f t="shared" si="57"/>
        <v/>
      </c>
      <c r="AC569" s="19" t="str">
        <f t="shared" si="58"/>
        <v/>
      </c>
    </row>
    <row r="570" spans="7:29">
      <c r="G570" s="89" t="str">
        <f t="shared" ca="1" si="53"/>
        <v/>
      </c>
      <c r="M570" s="16"/>
      <c r="N570" s="16"/>
      <c r="Q570" s="16"/>
      <c r="R570" s="59" t="str">
        <f t="shared" si="54"/>
        <v/>
      </c>
      <c r="S570" s="19" t="str">
        <f t="shared" si="55"/>
        <v/>
      </c>
      <c r="V570" s="16"/>
      <c r="W570" s="16"/>
      <c r="Z570" s="16"/>
      <c r="AA570" s="59" t="str">
        <f t="shared" si="56"/>
        <v/>
      </c>
      <c r="AB570" s="64" t="str">
        <f t="shared" si="57"/>
        <v/>
      </c>
      <c r="AC570" s="19" t="str">
        <f t="shared" si="58"/>
        <v/>
      </c>
    </row>
    <row r="571" spans="7:29">
      <c r="G571" s="89" t="str">
        <f t="shared" ca="1" si="53"/>
        <v/>
      </c>
      <c r="M571" s="16"/>
      <c r="N571" s="16"/>
      <c r="Q571" s="16"/>
      <c r="R571" s="59" t="str">
        <f t="shared" si="54"/>
        <v/>
      </c>
      <c r="S571" s="19" t="str">
        <f t="shared" si="55"/>
        <v/>
      </c>
      <c r="V571" s="16"/>
      <c r="W571" s="16"/>
      <c r="Z571" s="16"/>
      <c r="AA571" s="59" t="str">
        <f t="shared" si="56"/>
        <v/>
      </c>
      <c r="AB571" s="64" t="str">
        <f t="shared" si="57"/>
        <v/>
      </c>
      <c r="AC571" s="19" t="str">
        <f t="shared" si="58"/>
        <v/>
      </c>
    </row>
    <row r="572" spans="7:29">
      <c r="G572" s="89" t="str">
        <f t="shared" ca="1" si="53"/>
        <v/>
      </c>
      <c r="M572" s="16"/>
      <c r="N572" s="16"/>
      <c r="Q572" s="16"/>
      <c r="R572" s="59" t="str">
        <f t="shared" si="54"/>
        <v/>
      </c>
      <c r="S572" s="19" t="str">
        <f t="shared" si="55"/>
        <v/>
      </c>
      <c r="V572" s="16"/>
      <c r="W572" s="16"/>
      <c r="Z572" s="16"/>
      <c r="AA572" s="59" t="str">
        <f t="shared" si="56"/>
        <v/>
      </c>
      <c r="AB572" s="64" t="str">
        <f t="shared" si="57"/>
        <v/>
      </c>
      <c r="AC572" s="19" t="str">
        <f t="shared" si="58"/>
        <v/>
      </c>
    </row>
    <row r="573" spans="7:29">
      <c r="G573" s="89" t="str">
        <f t="shared" ca="1" si="53"/>
        <v/>
      </c>
      <c r="M573" s="16"/>
      <c r="N573" s="16"/>
      <c r="Q573" s="16"/>
      <c r="R573" s="59" t="str">
        <f t="shared" si="54"/>
        <v/>
      </c>
      <c r="S573" s="19" t="str">
        <f t="shared" si="55"/>
        <v/>
      </c>
      <c r="V573" s="16"/>
      <c r="W573" s="16"/>
      <c r="Z573" s="16"/>
      <c r="AA573" s="59" t="str">
        <f t="shared" si="56"/>
        <v/>
      </c>
      <c r="AB573" s="64" t="str">
        <f t="shared" si="57"/>
        <v/>
      </c>
      <c r="AC573" s="19" t="str">
        <f t="shared" si="58"/>
        <v/>
      </c>
    </row>
    <row r="574" spans="7:29">
      <c r="G574" s="89" t="str">
        <f t="shared" ca="1" si="53"/>
        <v/>
      </c>
      <c r="M574" s="16"/>
      <c r="N574" s="16"/>
      <c r="Q574" s="16"/>
      <c r="R574" s="59" t="str">
        <f t="shared" si="54"/>
        <v/>
      </c>
      <c r="S574" s="19" t="str">
        <f t="shared" si="55"/>
        <v/>
      </c>
      <c r="V574" s="16"/>
      <c r="W574" s="16"/>
      <c r="Z574" s="16"/>
      <c r="AA574" s="59" t="str">
        <f t="shared" si="56"/>
        <v/>
      </c>
      <c r="AB574" s="64" t="str">
        <f t="shared" si="57"/>
        <v/>
      </c>
      <c r="AC574" s="19" t="str">
        <f t="shared" si="58"/>
        <v/>
      </c>
    </row>
    <row r="575" spans="7:29">
      <c r="G575" s="89" t="str">
        <f t="shared" ca="1" si="53"/>
        <v/>
      </c>
      <c r="M575" s="16"/>
      <c r="N575" s="16"/>
      <c r="Q575" s="16"/>
      <c r="R575" s="59" t="str">
        <f t="shared" si="54"/>
        <v/>
      </c>
      <c r="S575" s="19" t="str">
        <f t="shared" si="55"/>
        <v/>
      </c>
      <c r="V575" s="16"/>
      <c r="W575" s="16"/>
      <c r="Z575" s="16"/>
      <c r="AA575" s="59" t="str">
        <f t="shared" si="56"/>
        <v/>
      </c>
      <c r="AB575" s="64" t="str">
        <f t="shared" si="57"/>
        <v/>
      </c>
      <c r="AC575" s="19" t="str">
        <f t="shared" si="58"/>
        <v/>
      </c>
    </row>
    <row r="576" spans="7:29">
      <c r="G576" s="89" t="str">
        <f t="shared" ca="1" si="53"/>
        <v/>
      </c>
      <c r="M576" s="16"/>
      <c r="N576" s="16"/>
      <c r="Q576" s="16"/>
      <c r="R576" s="59" t="str">
        <f t="shared" si="54"/>
        <v/>
      </c>
      <c r="S576" s="19" t="str">
        <f t="shared" si="55"/>
        <v/>
      </c>
      <c r="V576" s="16"/>
      <c r="W576" s="16"/>
      <c r="Z576" s="16"/>
      <c r="AA576" s="59" t="str">
        <f t="shared" si="56"/>
        <v/>
      </c>
      <c r="AB576" s="64" t="str">
        <f t="shared" si="57"/>
        <v/>
      </c>
      <c r="AC576" s="19" t="str">
        <f t="shared" si="58"/>
        <v/>
      </c>
    </row>
    <row r="577" spans="7:29">
      <c r="G577" s="89" t="str">
        <f t="shared" ca="1" si="53"/>
        <v/>
      </c>
      <c r="M577" s="16"/>
      <c r="N577" s="16"/>
      <c r="Q577" s="16"/>
      <c r="R577" s="59" t="str">
        <f t="shared" si="54"/>
        <v/>
      </c>
      <c r="S577" s="19" t="str">
        <f t="shared" si="55"/>
        <v/>
      </c>
      <c r="V577" s="16"/>
      <c r="W577" s="16"/>
      <c r="Z577" s="16"/>
      <c r="AA577" s="59" t="str">
        <f t="shared" si="56"/>
        <v/>
      </c>
      <c r="AB577" s="64" t="str">
        <f t="shared" si="57"/>
        <v/>
      </c>
      <c r="AC577" s="19" t="str">
        <f t="shared" si="58"/>
        <v/>
      </c>
    </row>
    <row r="578" spans="7:29">
      <c r="G578" s="89" t="str">
        <f t="shared" ca="1" si="53"/>
        <v/>
      </c>
      <c r="M578" s="16"/>
      <c r="N578" s="16"/>
      <c r="Q578" s="16"/>
      <c r="R578" s="59" t="str">
        <f t="shared" si="54"/>
        <v/>
      </c>
      <c r="S578" s="19" t="str">
        <f t="shared" si="55"/>
        <v/>
      </c>
      <c r="V578" s="16"/>
      <c r="W578" s="16"/>
      <c r="Z578" s="16"/>
      <c r="AA578" s="59" t="str">
        <f t="shared" si="56"/>
        <v/>
      </c>
      <c r="AB578" s="64" t="str">
        <f t="shared" si="57"/>
        <v/>
      </c>
      <c r="AC578" s="19" t="str">
        <f t="shared" si="58"/>
        <v/>
      </c>
    </row>
    <row r="579" spans="7:29">
      <c r="G579" s="89" t="str">
        <f t="shared" ca="1" si="53"/>
        <v/>
      </c>
      <c r="M579" s="16"/>
      <c r="N579" s="16"/>
      <c r="Q579" s="16"/>
      <c r="R579" s="59" t="str">
        <f t="shared" si="54"/>
        <v/>
      </c>
      <c r="S579" s="19" t="str">
        <f t="shared" si="55"/>
        <v/>
      </c>
      <c r="V579" s="16"/>
      <c r="W579" s="16"/>
      <c r="Z579" s="16"/>
      <c r="AA579" s="59" t="str">
        <f t="shared" si="56"/>
        <v/>
      </c>
      <c r="AB579" s="64" t="str">
        <f t="shared" si="57"/>
        <v/>
      </c>
      <c r="AC579" s="19" t="str">
        <f t="shared" si="58"/>
        <v/>
      </c>
    </row>
    <row r="580" spans="7:29">
      <c r="G580" s="89" t="str">
        <f t="shared" ref="G580:G643" ca="1" si="59">IF(AND(ISBLANK(F580)=FALSE,F580&lt;=TODAY()),"NO",IF(AND(ISBLANK(F580)=FALSE,F580&gt;TODAY()),"YES",IF(AND(ISBLANK(A580)=FALSE,ISBLANK(F580)=TRUE),"YES","")))</f>
        <v/>
      </c>
      <c r="M580" s="16"/>
      <c r="N580" s="16"/>
      <c r="Q580" s="16"/>
      <c r="R580" s="59" t="str">
        <f t="shared" ref="R580:R643" si="60">IF(AND(K580="Accepted",N580=""),"Enter date 1st dose administered",IF(AND(K580="Previously vaccinated at another facility",N580=""),"Enter date 1st dose administered",IF(AND(K580="Refused",L580=""),"Enter reason for refusal",IF(N580&lt;&gt;"","YES",IF(K580="Refused","NO",IF(AND($J580&lt;&gt;"",K580=""),"Enter Vaccination Status",IF(K580="Unknown","Unknown","")))))))</f>
        <v/>
      </c>
      <c r="S580" s="19" t="str">
        <f t="shared" ref="S580:S643" si="61">IF(N580="","",IF(J580="Pfizer-BioNTech",N580+21,IF(J580="Moderna",N580+28,IF(J580="Janssen/Johnson &amp; Johnson","N/A",""))))</f>
        <v/>
      </c>
      <c r="V580" s="16"/>
      <c r="W580" s="16"/>
      <c r="Z580" s="16"/>
      <c r="AA580" s="59" t="str">
        <f t="shared" ref="AA580:AA643" si="62">IF($J580="Janssen/Johnson &amp; Johnson","N/A",IF(AND(T580="Accepted",W580=""),"Enter date 2nd dose administered",IF(AND(T580="Previously vaccinated at another facility",W580=""),"Enter date 2nd dose administered",IF(R580="NO","NO",IF(AND(T580="Refused",U580=""),"Enter reason for refusal",IF(W580&lt;&gt;"","YES",IF(T580="Refused","NO",IF(AND(R580="YES",T580=""),"NO",IF(T580="Unknown","Unknown","")))))))))</f>
        <v/>
      </c>
      <c r="AB580" s="64" t="str">
        <f t="shared" ref="AB580:AB643" si="63">IF(OR(Z580="YES",Q580="YES"),"YES",IF(AC580="","","NO"))</f>
        <v/>
      </c>
      <c r="AC580" s="19" t="str">
        <f t="shared" ref="AC580:AC643" si="64">IF(OR(AA580="YES",AA580="Enter date 2nd dose administered"),"YES",IF(AND(J580="Janssen/Johnson &amp; Johnson",R580="YES"),"YES",IF(OR(L580="Medical Contraindication",U580="Medical Contraindication"),"Medical Contraindication",IF(AND(R580="YES",T580=""),"NEEDS 2ND DOSE",IF(AND(R580="Enter date 1st dose administered",T580=""),"NEEDS 2ND DOSE",IF(AND(R580="YES",U580="Offered and Declined"),"Refused 2nd Dose",IF(OR(R580="NO",R580="Enter reason for refusal"),"NO",IF(OR(R580="Unknown",AA580="Unknown"),"Unknown",""))))))))</f>
        <v/>
      </c>
    </row>
    <row r="581" spans="7:29">
      <c r="G581" s="89" t="str">
        <f t="shared" ca="1" si="59"/>
        <v/>
      </c>
      <c r="M581" s="16"/>
      <c r="N581" s="16"/>
      <c r="Q581" s="16"/>
      <c r="R581" s="59" t="str">
        <f t="shared" si="60"/>
        <v/>
      </c>
      <c r="S581" s="19" t="str">
        <f t="shared" si="61"/>
        <v/>
      </c>
      <c r="V581" s="16"/>
      <c r="W581" s="16"/>
      <c r="Z581" s="16"/>
      <c r="AA581" s="59" t="str">
        <f t="shared" si="62"/>
        <v/>
      </c>
      <c r="AB581" s="64" t="str">
        <f t="shared" si="63"/>
        <v/>
      </c>
      <c r="AC581" s="19" t="str">
        <f t="shared" si="64"/>
        <v/>
      </c>
    </row>
    <row r="582" spans="7:29">
      <c r="G582" s="89" t="str">
        <f t="shared" ca="1" si="59"/>
        <v/>
      </c>
      <c r="M582" s="16"/>
      <c r="N582" s="16"/>
      <c r="Q582" s="16"/>
      <c r="R582" s="59" t="str">
        <f t="shared" si="60"/>
        <v/>
      </c>
      <c r="S582" s="19" t="str">
        <f t="shared" si="61"/>
        <v/>
      </c>
      <c r="V582" s="16"/>
      <c r="W582" s="16"/>
      <c r="Z582" s="16"/>
      <c r="AA582" s="59" t="str">
        <f t="shared" si="62"/>
        <v/>
      </c>
      <c r="AB582" s="64" t="str">
        <f t="shared" si="63"/>
        <v/>
      </c>
      <c r="AC582" s="19" t="str">
        <f t="shared" si="64"/>
        <v/>
      </c>
    </row>
    <row r="583" spans="7:29">
      <c r="G583" s="89" t="str">
        <f t="shared" ca="1" si="59"/>
        <v/>
      </c>
      <c r="M583" s="16"/>
      <c r="N583" s="16"/>
      <c r="Q583" s="16"/>
      <c r="R583" s="59" t="str">
        <f t="shared" si="60"/>
        <v/>
      </c>
      <c r="S583" s="19" t="str">
        <f t="shared" si="61"/>
        <v/>
      </c>
      <c r="V583" s="16"/>
      <c r="W583" s="16"/>
      <c r="Z583" s="16"/>
      <c r="AA583" s="59" t="str">
        <f t="shared" si="62"/>
        <v/>
      </c>
      <c r="AB583" s="64" t="str">
        <f t="shared" si="63"/>
        <v/>
      </c>
      <c r="AC583" s="19" t="str">
        <f t="shared" si="64"/>
        <v/>
      </c>
    </row>
    <row r="584" spans="7:29">
      <c r="G584" s="89" t="str">
        <f t="shared" ca="1" si="59"/>
        <v/>
      </c>
      <c r="M584" s="16"/>
      <c r="N584" s="16"/>
      <c r="Q584" s="16"/>
      <c r="R584" s="59" t="str">
        <f t="shared" si="60"/>
        <v/>
      </c>
      <c r="S584" s="19" t="str">
        <f t="shared" si="61"/>
        <v/>
      </c>
      <c r="V584" s="16"/>
      <c r="W584" s="16"/>
      <c r="Z584" s="16"/>
      <c r="AA584" s="59" t="str">
        <f t="shared" si="62"/>
        <v/>
      </c>
      <c r="AB584" s="64" t="str">
        <f t="shared" si="63"/>
        <v/>
      </c>
      <c r="AC584" s="19" t="str">
        <f t="shared" si="64"/>
        <v/>
      </c>
    </row>
    <row r="585" spans="7:29">
      <c r="G585" s="89" t="str">
        <f t="shared" ca="1" si="59"/>
        <v/>
      </c>
      <c r="M585" s="16"/>
      <c r="N585" s="16"/>
      <c r="Q585" s="16"/>
      <c r="R585" s="59" t="str">
        <f t="shared" si="60"/>
        <v/>
      </c>
      <c r="S585" s="19" t="str">
        <f t="shared" si="61"/>
        <v/>
      </c>
      <c r="V585" s="16"/>
      <c r="W585" s="16"/>
      <c r="Z585" s="16"/>
      <c r="AA585" s="59" t="str">
        <f t="shared" si="62"/>
        <v/>
      </c>
      <c r="AB585" s="64" t="str">
        <f t="shared" si="63"/>
        <v/>
      </c>
      <c r="AC585" s="19" t="str">
        <f t="shared" si="64"/>
        <v/>
      </c>
    </row>
    <row r="586" spans="7:29">
      <c r="G586" s="89" t="str">
        <f t="shared" ca="1" si="59"/>
        <v/>
      </c>
      <c r="M586" s="16"/>
      <c r="N586" s="16"/>
      <c r="Q586" s="16"/>
      <c r="R586" s="59" t="str">
        <f t="shared" si="60"/>
        <v/>
      </c>
      <c r="S586" s="19" t="str">
        <f t="shared" si="61"/>
        <v/>
      </c>
      <c r="V586" s="16"/>
      <c r="W586" s="16"/>
      <c r="Z586" s="16"/>
      <c r="AA586" s="59" t="str">
        <f t="shared" si="62"/>
        <v/>
      </c>
      <c r="AB586" s="64" t="str">
        <f t="shared" si="63"/>
        <v/>
      </c>
      <c r="AC586" s="19" t="str">
        <f t="shared" si="64"/>
        <v/>
      </c>
    </row>
    <row r="587" spans="7:29">
      <c r="G587" s="89" t="str">
        <f t="shared" ca="1" si="59"/>
        <v/>
      </c>
      <c r="M587" s="16"/>
      <c r="N587" s="16"/>
      <c r="Q587" s="16"/>
      <c r="R587" s="59" t="str">
        <f t="shared" si="60"/>
        <v/>
      </c>
      <c r="S587" s="19" t="str">
        <f t="shared" si="61"/>
        <v/>
      </c>
      <c r="V587" s="16"/>
      <c r="W587" s="16"/>
      <c r="Z587" s="16"/>
      <c r="AA587" s="59" t="str">
        <f t="shared" si="62"/>
        <v/>
      </c>
      <c r="AB587" s="64" t="str">
        <f t="shared" si="63"/>
        <v/>
      </c>
      <c r="AC587" s="19" t="str">
        <f t="shared" si="64"/>
        <v/>
      </c>
    </row>
    <row r="588" spans="7:29">
      <c r="G588" s="89" t="str">
        <f t="shared" ca="1" si="59"/>
        <v/>
      </c>
      <c r="M588" s="16"/>
      <c r="N588" s="16"/>
      <c r="Q588" s="16"/>
      <c r="R588" s="59" t="str">
        <f t="shared" si="60"/>
        <v/>
      </c>
      <c r="S588" s="19" t="str">
        <f t="shared" si="61"/>
        <v/>
      </c>
      <c r="V588" s="16"/>
      <c r="W588" s="16"/>
      <c r="Z588" s="16"/>
      <c r="AA588" s="59" t="str">
        <f t="shared" si="62"/>
        <v/>
      </c>
      <c r="AB588" s="64" t="str">
        <f t="shared" si="63"/>
        <v/>
      </c>
      <c r="AC588" s="19" t="str">
        <f t="shared" si="64"/>
        <v/>
      </c>
    </row>
    <row r="589" spans="7:29">
      <c r="G589" s="89" t="str">
        <f t="shared" ca="1" si="59"/>
        <v/>
      </c>
      <c r="M589" s="16"/>
      <c r="N589" s="16"/>
      <c r="Q589" s="16"/>
      <c r="R589" s="59" t="str">
        <f t="shared" si="60"/>
        <v/>
      </c>
      <c r="S589" s="19" t="str">
        <f t="shared" si="61"/>
        <v/>
      </c>
      <c r="V589" s="16"/>
      <c r="W589" s="16"/>
      <c r="Z589" s="16"/>
      <c r="AA589" s="59" t="str">
        <f t="shared" si="62"/>
        <v/>
      </c>
      <c r="AB589" s="64" t="str">
        <f t="shared" si="63"/>
        <v/>
      </c>
      <c r="AC589" s="19" t="str">
        <f t="shared" si="64"/>
        <v/>
      </c>
    </row>
    <row r="590" spans="7:29">
      <c r="G590" s="89" t="str">
        <f t="shared" ca="1" si="59"/>
        <v/>
      </c>
      <c r="M590" s="16"/>
      <c r="N590" s="16"/>
      <c r="Q590" s="16"/>
      <c r="R590" s="59" t="str">
        <f t="shared" si="60"/>
        <v/>
      </c>
      <c r="S590" s="19" t="str">
        <f t="shared" si="61"/>
        <v/>
      </c>
      <c r="V590" s="16"/>
      <c r="W590" s="16"/>
      <c r="Z590" s="16"/>
      <c r="AA590" s="59" t="str">
        <f t="shared" si="62"/>
        <v/>
      </c>
      <c r="AB590" s="64" t="str">
        <f t="shared" si="63"/>
        <v/>
      </c>
      <c r="AC590" s="19" t="str">
        <f t="shared" si="64"/>
        <v/>
      </c>
    </row>
    <row r="591" spans="7:29">
      <c r="G591" s="89" t="str">
        <f t="shared" ca="1" si="59"/>
        <v/>
      </c>
      <c r="M591" s="16"/>
      <c r="N591" s="16"/>
      <c r="Q591" s="16"/>
      <c r="R591" s="59" t="str">
        <f t="shared" si="60"/>
        <v/>
      </c>
      <c r="S591" s="19" t="str">
        <f t="shared" si="61"/>
        <v/>
      </c>
      <c r="V591" s="16"/>
      <c r="W591" s="16"/>
      <c r="Z591" s="16"/>
      <c r="AA591" s="59" t="str">
        <f t="shared" si="62"/>
        <v/>
      </c>
      <c r="AB591" s="64" t="str">
        <f t="shared" si="63"/>
        <v/>
      </c>
      <c r="AC591" s="19" t="str">
        <f t="shared" si="64"/>
        <v/>
      </c>
    </row>
    <row r="592" spans="7:29">
      <c r="G592" s="89" t="str">
        <f t="shared" ca="1" si="59"/>
        <v/>
      </c>
      <c r="M592" s="16"/>
      <c r="N592" s="16"/>
      <c r="Q592" s="16"/>
      <c r="R592" s="59" t="str">
        <f t="shared" si="60"/>
        <v/>
      </c>
      <c r="S592" s="19" t="str">
        <f t="shared" si="61"/>
        <v/>
      </c>
      <c r="V592" s="16"/>
      <c r="W592" s="16"/>
      <c r="Z592" s="16"/>
      <c r="AA592" s="59" t="str">
        <f t="shared" si="62"/>
        <v/>
      </c>
      <c r="AB592" s="64" t="str">
        <f t="shared" si="63"/>
        <v/>
      </c>
      <c r="AC592" s="19" t="str">
        <f t="shared" si="64"/>
        <v/>
      </c>
    </row>
    <row r="593" spans="7:29">
      <c r="G593" s="89" t="str">
        <f t="shared" ca="1" si="59"/>
        <v/>
      </c>
      <c r="M593" s="16"/>
      <c r="N593" s="16"/>
      <c r="Q593" s="16"/>
      <c r="R593" s="59" t="str">
        <f t="shared" si="60"/>
        <v/>
      </c>
      <c r="S593" s="19" t="str">
        <f t="shared" si="61"/>
        <v/>
      </c>
      <c r="V593" s="16"/>
      <c r="W593" s="16"/>
      <c r="Z593" s="16"/>
      <c r="AA593" s="59" t="str">
        <f t="shared" si="62"/>
        <v/>
      </c>
      <c r="AB593" s="64" t="str">
        <f t="shared" si="63"/>
        <v/>
      </c>
      <c r="AC593" s="19" t="str">
        <f t="shared" si="64"/>
        <v/>
      </c>
    </row>
    <row r="594" spans="7:29">
      <c r="G594" s="89" t="str">
        <f t="shared" ca="1" si="59"/>
        <v/>
      </c>
      <c r="M594" s="16"/>
      <c r="N594" s="16"/>
      <c r="Q594" s="16"/>
      <c r="R594" s="59" t="str">
        <f t="shared" si="60"/>
        <v/>
      </c>
      <c r="S594" s="19" t="str">
        <f t="shared" si="61"/>
        <v/>
      </c>
      <c r="V594" s="16"/>
      <c r="W594" s="16"/>
      <c r="Z594" s="16"/>
      <c r="AA594" s="59" t="str">
        <f t="shared" si="62"/>
        <v/>
      </c>
      <c r="AB594" s="64" t="str">
        <f t="shared" si="63"/>
        <v/>
      </c>
      <c r="AC594" s="19" t="str">
        <f t="shared" si="64"/>
        <v/>
      </c>
    </row>
    <row r="595" spans="7:29">
      <c r="G595" s="89" t="str">
        <f t="shared" ca="1" si="59"/>
        <v/>
      </c>
      <c r="M595" s="16"/>
      <c r="N595" s="16"/>
      <c r="Q595" s="16"/>
      <c r="R595" s="59" t="str">
        <f t="shared" si="60"/>
        <v/>
      </c>
      <c r="S595" s="19" t="str">
        <f t="shared" si="61"/>
        <v/>
      </c>
      <c r="V595" s="16"/>
      <c r="W595" s="16"/>
      <c r="Z595" s="16"/>
      <c r="AA595" s="59" t="str">
        <f t="shared" si="62"/>
        <v/>
      </c>
      <c r="AB595" s="64" t="str">
        <f t="shared" si="63"/>
        <v/>
      </c>
      <c r="AC595" s="19" t="str">
        <f t="shared" si="64"/>
        <v/>
      </c>
    </row>
    <row r="596" spans="7:29">
      <c r="G596" s="89" t="str">
        <f t="shared" ca="1" si="59"/>
        <v/>
      </c>
      <c r="M596" s="16"/>
      <c r="N596" s="16"/>
      <c r="Q596" s="16"/>
      <c r="R596" s="59" t="str">
        <f t="shared" si="60"/>
        <v/>
      </c>
      <c r="S596" s="19" t="str">
        <f t="shared" si="61"/>
        <v/>
      </c>
      <c r="V596" s="16"/>
      <c r="W596" s="16"/>
      <c r="Z596" s="16"/>
      <c r="AA596" s="59" t="str">
        <f t="shared" si="62"/>
        <v/>
      </c>
      <c r="AB596" s="64" t="str">
        <f t="shared" si="63"/>
        <v/>
      </c>
      <c r="AC596" s="19" t="str">
        <f t="shared" si="64"/>
        <v/>
      </c>
    </row>
    <row r="597" spans="7:29">
      <c r="G597" s="89" t="str">
        <f t="shared" ca="1" si="59"/>
        <v/>
      </c>
      <c r="M597" s="16"/>
      <c r="N597" s="16"/>
      <c r="Q597" s="16"/>
      <c r="R597" s="59" t="str">
        <f t="shared" si="60"/>
        <v/>
      </c>
      <c r="S597" s="19" t="str">
        <f t="shared" si="61"/>
        <v/>
      </c>
      <c r="V597" s="16"/>
      <c r="W597" s="16"/>
      <c r="Z597" s="16"/>
      <c r="AA597" s="59" t="str">
        <f t="shared" si="62"/>
        <v/>
      </c>
      <c r="AB597" s="64" t="str">
        <f t="shared" si="63"/>
        <v/>
      </c>
      <c r="AC597" s="19" t="str">
        <f t="shared" si="64"/>
        <v/>
      </c>
    </row>
    <row r="598" spans="7:29">
      <c r="G598" s="89" t="str">
        <f t="shared" ca="1" si="59"/>
        <v/>
      </c>
      <c r="M598" s="16"/>
      <c r="N598" s="16"/>
      <c r="Q598" s="16"/>
      <c r="R598" s="59" t="str">
        <f t="shared" si="60"/>
        <v/>
      </c>
      <c r="S598" s="19" t="str">
        <f t="shared" si="61"/>
        <v/>
      </c>
      <c r="V598" s="16"/>
      <c r="W598" s="16"/>
      <c r="Z598" s="16"/>
      <c r="AA598" s="59" t="str">
        <f t="shared" si="62"/>
        <v/>
      </c>
      <c r="AB598" s="64" t="str">
        <f t="shared" si="63"/>
        <v/>
      </c>
      <c r="AC598" s="19" t="str">
        <f t="shared" si="64"/>
        <v/>
      </c>
    </row>
    <row r="599" spans="7:29">
      <c r="G599" s="89" t="str">
        <f t="shared" ca="1" si="59"/>
        <v/>
      </c>
      <c r="M599" s="16"/>
      <c r="N599" s="16"/>
      <c r="Q599" s="16"/>
      <c r="R599" s="59" t="str">
        <f t="shared" si="60"/>
        <v/>
      </c>
      <c r="S599" s="19" t="str">
        <f t="shared" si="61"/>
        <v/>
      </c>
      <c r="V599" s="16"/>
      <c r="W599" s="16"/>
      <c r="Z599" s="16"/>
      <c r="AA599" s="59" t="str">
        <f t="shared" si="62"/>
        <v/>
      </c>
      <c r="AB599" s="64" t="str">
        <f t="shared" si="63"/>
        <v/>
      </c>
      <c r="AC599" s="19" t="str">
        <f t="shared" si="64"/>
        <v/>
      </c>
    </row>
    <row r="600" spans="7:29">
      <c r="G600" s="89" t="str">
        <f t="shared" ca="1" si="59"/>
        <v/>
      </c>
      <c r="M600" s="16"/>
      <c r="N600" s="16"/>
      <c r="Q600" s="16"/>
      <c r="R600" s="59" t="str">
        <f t="shared" si="60"/>
        <v/>
      </c>
      <c r="S600" s="19" t="str">
        <f t="shared" si="61"/>
        <v/>
      </c>
      <c r="V600" s="16"/>
      <c r="W600" s="16"/>
      <c r="Z600" s="16"/>
      <c r="AA600" s="59" t="str">
        <f t="shared" si="62"/>
        <v/>
      </c>
      <c r="AB600" s="64" t="str">
        <f t="shared" si="63"/>
        <v/>
      </c>
      <c r="AC600" s="19" t="str">
        <f t="shared" si="64"/>
        <v/>
      </c>
    </row>
    <row r="601" spans="7:29">
      <c r="G601" s="89" t="str">
        <f t="shared" ca="1" si="59"/>
        <v/>
      </c>
      <c r="M601" s="16"/>
      <c r="N601" s="16"/>
      <c r="Q601" s="16"/>
      <c r="R601" s="59" t="str">
        <f t="shared" si="60"/>
        <v/>
      </c>
      <c r="S601" s="19" t="str">
        <f t="shared" si="61"/>
        <v/>
      </c>
      <c r="V601" s="16"/>
      <c r="W601" s="16"/>
      <c r="Z601" s="16"/>
      <c r="AA601" s="59" t="str">
        <f t="shared" si="62"/>
        <v/>
      </c>
      <c r="AB601" s="64" t="str">
        <f t="shared" si="63"/>
        <v/>
      </c>
      <c r="AC601" s="19" t="str">
        <f t="shared" si="64"/>
        <v/>
      </c>
    </row>
    <row r="602" spans="7:29">
      <c r="G602" s="89" t="str">
        <f t="shared" ca="1" si="59"/>
        <v/>
      </c>
      <c r="M602" s="16"/>
      <c r="N602" s="16"/>
      <c r="Q602" s="16"/>
      <c r="R602" s="59" t="str">
        <f t="shared" si="60"/>
        <v/>
      </c>
      <c r="S602" s="19" t="str">
        <f t="shared" si="61"/>
        <v/>
      </c>
      <c r="V602" s="16"/>
      <c r="W602" s="16"/>
      <c r="Z602" s="16"/>
      <c r="AA602" s="59" t="str">
        <f t="shared" si="62"/>
        <v/>
      </c>
      <c r="AB602" s="64" t="str">
        <f t="shared" si="63"/>
        <v/>
      </c>
      <c r="AC602" s="19" t="str">
        <f t="shared" si="64"/>
        <v/>
      </c>
    </row>
    <row r="603" spans="7:29">
      <c r="G603" s="89" t="str">
        <f t="shared" ca="1" si="59"/>
        <v/>
      </c>
      <c r="M603" s="16"/>
      <c r="N603" s="16"/>
      <c r="Q603" s="16"/>
      <c r="R603" s="59" t="str">
        <f t="shared" si="60"/>
        <v/>
      </c>
      <c r="S603" s="19" t="str">
        <f t="shared" si="61"/>
        <v/>
      </c>
      <c r="V603" s="16"/>
      <c r="W603" s="16"/>
      <c r="Z603" s="16"/>
      <c r="AA603" s="59" t="str">
        <f t="shared" si="62"/>
        <v/>
      </c>
      <c r="AB603" s="64" t="str">
        <f t="shared" si="63"/>
        <v/>
      </c>
      <c r="AC603" s="19" t="str">
        <f t="shared" si="64"/>
        <v/>
      </c>
    </row>
    <row r="604" spans="7:29">
      <c r="G604" s="89" t="str">
        <f t="shared" ca="1" si="59"/>
        <v/>
      </c>
      <c r="M604" s="16"/>
      <c r="N604" s="16"/>
      <c r="Q604" s="16"/>
      <c r="R604" s="59" t="str">
        <f t="shared" si="60"/>
        <v/>
      </c>
      <c r="S604" s="19" t="str">
        <f t="shared" si="61"/>
        <v/>
      </c>
      <c r="V604" s="16"/>
      <c r="W604" s="16"/>
      <c r="Z604" s="16"/>
      <c r="AA604" s="59" t="str">
        <f t="shared" si="62"/>
        <v/>
      </c>
      <c r="AB604" s="64" t="str">
        <f t="shared" si="63"/>
        <v/>
      </c>
      <c r="AC604" s="19" t="str">
        <f t="shared" si="64"/>
        <v/>
      </c>
    </row>
    <row r="605" spans="7:29">
      <c r="G605" s="89" t="str">
        <f t="shared" ca="1" si="59"/>
        <v/>
      </c>
      <c r="M605" s="16"/>
      <c r="N605" s="16"/>
      <c r="Q605" s="16"/>
      <c r="R605" s="59" t="str">
        <f t="shared" si="60"/>
        <v/>
      </c>
      <c r="S605" s="19" t="str">
        <f t="shared" si="61"/>
        <v/>
      </c>
      <c r="V605" s="16"/>
      <c r="W605" s="16"/>
      <c r="Z605" s="16"/>
      <c r="AA605" s="59" t="str">
        <f t="shared" si="62"/>
        <v/>
      </c>
      <c r="AB605" s="64" t="str">
        <f t="shared" si="63"/>
        <v/>
      </c>
      <c r="AC605" s="19" t="str">
        <f t="shared" si="64"/>
        <v/>
      </c>
    </row>
    <row r="606" spans="7:29">
      <c r="G606" s="89" t="str">
        <f t="shared" ca="1" si="59"/>
        <v/>
      </c>
      <c r="M606" s="16"/>
      <c r="N606" s="16"/>
      <c r="Q606" s="16"/>
      <c r="R606" s="59" t="str">
        <f t="shared" si="60"/>
        <v/>
      </c>
      <c r="S606" s="19" t="str">
        <f t="shared" si="61"/>
        <v/>
      </c>
      <c r="V606" s="16"/>
      <c r="W606" s="16"/>
      <c r="Z606" s="16"/>
      <c r="AA606" s="59" t="str">
        <f t="shared" si="62"/>
        <v/>
      </c>
      <c r="AB606" s="64" t="str">
        <f t="shared" si="63"/>
        <v/>
      </c>
      <c r="AC606" s="19" t="str">
        <f t="shared" si="64"/>
        <v/>
      </c>
    </row>
    <row r="607" spans="7:29">
      <c r="G607" s="89" t="str">
        <f t="shared" ca="1" si="59"/>
        <v/>
      </c>
      <c r="M607" s="16"/>
      <c r="N607" s="16"/>
      <c r="Q607" s="16"/>
      <c r="R607" s="59" t="str">
        <f t="shared" si="60"/>
        <v/>
      </c>
      <c r="S607" s="19" t="str">
        <f t="shared" si="61"/>
        <v/>
      </c>
      <c r="V607" s="16"/>
      <c r="W607" s="16"/>
      <c r="Z607" s="16"/>
      <c r="AA607" s="59" t="str">
        <f t="shared" si="62"/>
        <v/>
      </c>
      <c r="AB607" s="64" t="str">
        <f t="shared" si="63"/>
        <v/>
      </c>
      <c r="AC607" s="19" t="str">
        <f t="shared" si="64"/>
        <v/>
      </c>
    </row>
    <row r="608" spans="7:29">
      <c r="G608" s="89" t="str">
        <f t="shared" ca="1" si="59"/>
        <v/>
      </c>
      <c r="M608" s="16"/>
      <c r="N608" s="16"/>
      <c r="Q608" s="16"/>
      <c r="R608" s="59" t="str">
        <f t="shared" si="60"/>
        <v/>
      </c>
      <c r="S608" s="19" t="str">
        <f t="shared" si="61"/>
        <v/>
      </c>
      <c r="V608" s="16"/>
      <c r="W608" s="16"/>
      <c r="Z608" s="16"/>
      <c r="AA608" s="59" t="str">
        <f t="shared" si="62"/>
        <v/>
      </c>
      <c r="AB608" s="64" t="str">
        <f t="shared" si="63"/>
        <v/>
      </c>
      <c r="AC608" s="19" t="str">
        <f t="shared" si="64"/>
        <v/>
      </c>
    </row>
    <row r="609" spans="7:29">
      <c r="G609" s="89" t="str">
        <f t="shared" ca="1" si="59"/>
        <v/>
      </c>
      <c r="M609" s="16"/>
      <c r="N609" s="16"/>
      <c r="Q609" s="16"/>
      <c r="R609" s="59" t="str">
        <f t="shared" si="60"/>
        <v/>
      </c>
      <c r="S609" s="19" t="str">
        <f t="shared" si="61"/>
        <v/>
      </c>
      <c r="V609" s="16"/>
      <c r="W609" s="16"/>
      <c r="Z609" s="16"/>
      <c r="AA609" s="59" t="str">
        <f t="shared" si="62"/>
        <v/>
      </c>
      <c r="AB609" s="64" t="str">
        <f t="shared" si="63"/>
        <v/>
      </c>
      <c r="AC609" s="19" t="str">
        <f t="shared" si="64"/>
        <v/>
      </c>
    </row>
    <row r="610" spans="7:29">
      <c r="G610" s="89" t="str">
        <f t="shared" ca="1" si="59"/>
        <v/>
      </c>
      <c r="M610" s="16"/>
      <c r="N610" s="16"/>
      <c r="Q610" s="16"/>
      <c r="R610" s="59" t="str">
        <f t="shared" si="60"/>
        <v/>
      </c>
      <c r="S610" s="19" t="str">
        <f t="shared" si="61"/>
        <v/>
      </c>
      <c r="V610" s="16"/>
      <c r="W610" s="16"/>
      <c r="Z610" s="16"/>
      <c r="AA610" s="59" t="str">
        <f t="shared" si="62"/>
        <v/>
      </c>
      <c r="AB610" s="64" t="str">
        <f t="shared" si="63"/>
        <v/>
      </c>
      <c r="AC610" s="19" t="str">
        <f t="shared" si="64"/>
        <v/>
      </c>
    </row>
    <row r="611" spans="7:29">
      <c r="G611" s="89" t="str">
        <f t="shared" ca="1" si="59"/>
        <v/>
      </c>
      <c r="M611" s="16"/>
      <c r="N611" s="16"/>
      <c r="Q611" s="16"/>
      <c r="R611" s="59" t="str">
        <f t="shared" si="60"/>
        <v/>
      </c>
      <c r="S611" s="19" t="str">
        <f t="shared" si="61"/>
        <v/>
      </c>
      <c r="V611" s="16"/>
      <c r="W611" s="16"/>
      <c r="Z611" s="16"/>
      <c r="AA611" s="59" t="str">
        <f t="shared" si="62"/>
        <v/>
      </c>
      <c r="AB611" s="64" t="str">
        <f t="shared" si="63"/>
        <v/>
      </c>
      <c r="AC611" s="19" t="str">
        <f t="shared" si="64"/>
        <v/>
      </c>
    </row>
    <row r="612" spans="7:29">
      <c r="G612" s="89" t="str">
        <f t="shared" ca="1" si="59"/>
        <v/>
      </c>
      <c r="M612" s="16"/>
      <c r="N612" s="16"/>
      <c r="Q612" s="16"/>
      <c r="R612" s="59" t="str">
        <f t="shared" si="60"/>
        <v/>
      </c>
      <c r="S612" s="19" t="str">
        <f t="shared" si="61"/>
        <v/>
      </c>
      <c r="V612" s="16"/>
      <c r="W612" s="16"/>
      <c r="Z612" s="16"/>
      <c r="AA612" s="59" t="str">
        <f t="shared" si="62"/>
        <v/>
      </c>
      <c r="AB612" s="64" t="str">
        <f t="shared" si="63"/>
        <v/>
      </c>
      <c r="AC612" s="19" t="str">
        <f t="shared" si="64"/>
        <v/>
      </c>
    </row>
    <row r="613" spans="7:29">
      <c r="G613" s="89" t="str">
        <f t="shared" ca="1" si="59"/>
        <v/>
      </c>
      <c r="M613" s="16"/>
      <c r="N613" s="16"/>
      <c r="Q613" s="16"/>
      <c r="R613" s="59" t="str">
        <f t="shared" si="60"/>
        <v/>
      </c>
      <c r="S613" s="19" t="str">
        <f t="shared" si="61"/>
        <v/>
      </c>
      <c r="V613" s="16"/>
      <c r="W613" s="16"/>
      <c r="Z613" s="16"/>
      <c r="AA613" s="59" t="str">
        <f t="shared" si="62"/>
        <v/>
      </c>
      <c r="AB613" s="64" t="str">
        <f t="shared" si="63"/>
        <v/>
      </c>
      <c r="AC613" s="19" t="str">
        <f t="shared" si="64"/>
        <v/>
      </c>
    </row>
    <row r="614" spans="7:29">
      <c r="G614" s="89" t="str">
        <f t="shared" ca="1" si="59"/>
        <v/>
      </c>
      <c r="M614" s="16"/>
      <c r="N614" s="16"/>
      <c r="Q614" s="16"/>
      <c r="R614" s="59" t="str">
        <f t="shared" si="60"/>
        <v/>
      </c>
      <c r="S614" s="19" t="str">
        <f t="shared" si="61"/>
        <v/>
      </c>
      <c r="V614" s="16"/>
      <c r="W614" s="16"/>
      <c r="Z614" s="16"/>
      <c r="AA614" s="59" t="str">
        <f t="shared" si="62"/>
        <v/>
      </c>
      <c r="AB614" s="64" t="str">
        <f t="shared" si="63"/>
        <v/>
      </c>
      <c r="AC614" s="19" t="str">
        <f t="shared" si="64"/>
        <v/>
      </c>
    </row>
    <row r="615" spans="7:29">
      <c r="G615" s="89" t="str">
        <f t="shared" ca="1" si="59"/>
        <v/>
      </c>
      <c r="M615" s="16"/>
      <c r="N615" s="16"/>
      <c r="Q615" s="16"/>
      <c r="R615" s="59" t="str">
        <f t="shared" si="60"/>
        <v/>
      </c>
      <c r="S615" s="19" t="str">
        <f t="shared" si="61"/>
        <v/>
      </c>
      <c r="V615" s="16"/>
      <c r="W615" s="16"/>
      <c r="Z615" s="16"/>
      <c r="AA615" s="59" t="str">
        <f t="shared" si="62"/>
        <v/>
      </c>
      <c r="AB615" s="64" t="str">
        <f t="shared" si="63"/>
        <v/>
      </c>
      <c r="AC615" s="19" t="str">
        <f t="shared" si="64"/>
        <v/>
      </c>
    </row>
    <row r="616" spans="7:29">
      <c r="G616" s="89" t="str">
        <f t="shared" ca="1" si="59"/>
        <v/>
      </c>
      <c r="M616" s="16"/>
      <c r="N616" s="16"/>
      <c r="Q616" s="16"/>
      <c r="R616" s="59" t="str">
        <f t="shared" si="60"/>
        <v/>
      </c>
      <c r="S616" s="19" t="str">
        <f t="shared" si="61"/>
        <v/>
      </c>
      <c r="V616" s="16"/>
      <c r="W616" s="16"/>
      <c r="Z616" s="16"/>
      <c r="AA616" s="59" t="str">
        <f t="shared" si="62"/>
        <v/>
      </c>
      <c r="AB616" s="64" t="str">
        <f t="shared" si="63"/>
        <v/>
      </c>
      <c r="AC616" s="19" t="str">
        <f t="shared" si="64"/>
        <v/>
      </c>
    </row>
    <row r="617" spans="7:29">
      <c r="G617" s="89" t="str">
        <f t="shared" ca="1" si="59"/>
        <v/>
      </c>
      <c r="M617" s="16"/>
      <c r="N617" s="16"/>
      <c r="Q617" s="16"/>
      <c r="R617" s="59" t="str">
        <f t="shared" si="60"/>
        <v/>
      </c>
      <c r="S617" s="19" t="str">
        <f t="shared" si="61"/>
        <v/>
      </c>
      <c r="V617" s="16"/>
      <c r="W617" s="16"/>
      <c r="Z617" s="16"/>
      <c r="AA617" s="59" t="str">
        <f t="shared" si="62"/>
        <v/>
      </c>
      <c r="AB617" s="64" t="str">
        <f t="shared" si="63"/>
        <v/>
      </c>
      <c r="AC617" s="19" t="str">
        <f t="shared" si="64"/>
        <v/>
      </c>
    </row>
    <row r="618" spans="7:29">
      <c r="G618" s="89" t="str">
        <f t="shared" ca="1" si="59"/>
        <v/>
      </c>
      <c r="M618" s="16"/>
      <c r="N618" s="16"/>
      <c r="Q618" s="16"/>
      <c r="R618" s="59" t="str">
        <f t="shared" si="60"/>
        <v/>
      </c>
      <c r="S618" s="19" t="str">
        <f t="shared" si="61"/>
        <v/>
      </c>
      <c r="V618" s="16"/>
      <c r="W618" s="16"/>
      <c r="Z618" s="16"/>
      <c r="AA618" s="59" t="str">
        <f t="shared" si="62"/>
        <v/>
      </c>
      <c r="AB618" s="64" t="str">
        <f t="shared" si="63"/>
        <v/>
      </c>
      <c r="AC618" s="19" t="str">
        <f t="shared" si="64"/>
        <v/>
      </c>
    </row>
    <row r="619" spans="7:29">
      <c r="G619" s="89" t="str">
        <f t="shared" ca="1" si="59"/>
        <v/>
      </c>
      <c r="M619" s="16"/>
      <c r="N619" s="16"/>
      <c r="Q619" s="16"/>
      <c r="R619" s="59" t="str">
        <f t="shared" si="60"/>
        <v/>
      </c>
      <c r="S619" s="19" t="str">
        <f t="shared" si="61"/>
        <v/>
      </c>
      <c r="V619" s="16"/>
      <c r="W619" s="16"/>
      <c r="Z619" s="16"/>
      <c r="AA619" s="59" t="str">
        <f t="shared" si="62"/>
        <v/>
      </c>
      <c r="AB619" s="64" t="str">
        <f t="shared" si="63"/>
        <v/>
      </c>
      <c r="AC619" s="19" t="str">
        <f t="shared" si="64"/>
        <v/>
      </c>
    </row>
    <row r="620" spans="7:29">
      <c r="G620" s="89" t="str">
        <f t="shared" ca="1" si="59"/>
        <v/>
      </c>
      <c r="M620" s="16"/>
      <c r="N620" s="16"/>
      <c r="Q620" s="16"/>
      <c r="R620" s="59" t="str">
        <f t="shared" si="60"/>
        <v/>
      </c>
      <c r="S620" s="19" t="str">
        <f t="shared" si="61"/>
        <v/>
      </c>
      <c r="V620" s="16"/>
      <c r="W620" s="16"/>
      <c r="Z620" s="16"/>
      <c r="AA620" s="59" t="str">
        <f t="shared" si="62"/>
        <v/>
      </c>
      <c r="AB620" s="64" t="str">
        <f t="shared" si="63"/>
        <v/>
      </c>
      <c r="AC620" s="19" t="str">
        <f t="shared" si="64"/>
        <v/>
      </c>
    </row>
    <row r="621" spans="7:29">
      <c r="G621" s="89" t="str">
        <f t="shared" ca="1" si="59"/>
        <v/>
      </c>
      <c r="M621" s="16"/>
      <c r="N621" s="16"/>
      <c r="Q621" s="16"/>
      <c r="R621" s="59" t="str">
        <f t="shared" si="60"/>
        <v/>
      </c>
      <c r="S621" s="19" t="str">
        <f t="shared" si="61"/>
        <v/>
      </c>
      <c r="V621" s="16"/>
      <c r="W621" s="16"/>
      <c r="Z621" s="16"/>
      <c r="AA621" s="59" t="str">
        <f t="shared" si="62"/>
        <v/>
      </c>
      <c r="AB621" s="64" t="str">
        <f t="shared" si="63"/>
        <v/>
      </c>
      <c r="AC621" s="19" t="str">
        <f t="shared" si="64"/>
        <v/>
      </c>
    </row>
    <row r="622" spans="7:29">
      <c r="G622" s="89" t="str">
        <f t="shared" ca="1" si="59"/>
        <v/>
      </c>
      <c r="M622" s="16"/>
      <c r="N622" s="16"/>
      <c r="Q622" s="16"/>
      <c r="R622" s="59" t="str">
        <f t="shared" si="60"/>
        <v/>
      </c>
      <c r="S622" s="19" t="str">
        <f t="shared" si="61"/>
        <v/>
      </c>
      <c r="V622" s="16"/>
      <c r="W622" s="16"/>
      <c r="Z622" s="16"/>
      <c r="AA622" s="59" t="str">
        <f t="shared" si="62"/>
        <v/>
      </c>
      <c r="AB622" s="64" t="str">
        <f t="shared" si="63"/>
        <v/>
      </c>
      <c r="AC622" s="19" t="str">
        <f t="shared" si="64"/>
        <v/>
      </c>
    </row>
    <row r="623" spans="7:29">
      <c r="G623" s="89" t="str">
        <f t="shared" ca="1" si="59"/>
        <v/>
      </c>
      <c r="M623" s="16"/>
      <c r="N623" s="16"/>
      <c r="Q623" s="16"/>
      <c r="R623" s="59" t="str">
        <f t="shared" si="60"/>
        <v/>
      </c>
      <c r="S623" s="19" t="str">
        <f t="shared" si="61"/>
        <v/>
      </c>
      <c r="V623" s="16"/>
      <c r="W623" s="16"/>
      <c r="Z623" s="16"/>
      <c r="AA623" s="59" t="str">
        <f t="shared" si="62"/>
        <v/>
      </c>
      <c r="AB623" s="64" t="str">
        <f t="shared" si="63"/>
        <v/>
      </c>
      <c r="AC623" s="19" t="str">
        <f t="shared" si="64"/>
        <v/>
      </c>
    </row>
    <row r="624" spans="7:29">
      <c r="G624" s="89" t="str">
        <f t="shared" ca="1" si="59"/>
        <v/>
      </c>
      <c r="M624" s="16"/>
      <c r="N624" s="16"/>
      <c r="Q624" s="16"/>
      <c r="R624" s="59" t="str">
        <f t="shared" si="60"/>
        <v/>
      </c>
      <c r="S624" s="19" t="str">
        <f t="shared" si="61"/>
        <v/>
      </c>
      <c r="V624" s="16"/>
      <c r="W624" s="16"/>
      <c r="Z624" s="16"/>
      <c r="AA624" s="59" t="str">
        <f t="shared" si="62"/>
        <v/>
      </c>
      <c r="AB624" s="64" t="str">
        <f t="shared" si="63"/>
        <v/>
      </c>
      <c r="AC624" s="19" t="str">
        <f t="shared" si="64"/>
        <v/>
      </c>
    </row>
    <row r="625" spans="7:29">
      <c r="G625" s="89" t="str">
        <f t="shared" ca="1" si="59"/>
        <v/>
      </c>
      <c r="M625" s="16"/>
      <c r="N625" s="16"/>
      <c r="Q625" s="16"/>
      <c r="R625" s="59" t="str">
        <f t="shared" si="60"/>
        <v/>
      </c>
      <c r="S625" s="19" t="str">
        <f t="shared" si="61"/>
        <v/>
      </c>
      <c r="V625" s="16"/>
      <c r="W625" s="16"/>
      <c r="Z625" s="16"/>
      <c r="AA625" s="59" t="str">
        <f t="shared" si="62"/>
        <v/>
      </c>
      <c r="AB625" s="64" t="str">
        <f t="shared" si="63"/>
        <v/>
      </c>
      <c r="AC625" s="19" t="str">
        <f t="shared" si="64"/>
        <v/>
      </c>
    </row>
    <row r="626" spans="7:29">
      <c r="G626" s="89" t="str">
        <f t="shared" ca="1" si="59"/>
        <v/>
      </c>
      <c r="M626" s="16"/>
      <c r="N626" s="16"/>
      <c r="Q626" s="16"/>
      <c r="R626" s="59" t="str">
        <f t="shared" si="60"/>
        <v/>
      </c>
      <c r="S626" s="19" t="str">
        <f t="shared" si="61"/>
        <v/>
      </c>
      <c r="V626" s="16"/>
      <c r="W626" s="16"/>
      <c r="Z626" s="16"/>
      <c r="AA626" s="59" t="str">
        <f t="shared" si="62"/>
        <v/>
      </c>
      <c r="AB626" s="64" t="str">
        <f t="shared" si="63"/>
        <v/>
      </c>
      <c r="AC626" s="19" t="str">
        <f t="shared" si="64"/>
        <v/>
      </c>
    </row>
    <row r="627" spans="7:29">
      <c r="G627" s="89" t="str">
        <f t="shared" ca="1" si="59"/>
        <v/>
      </c>
      <c r="M627" s="16"/>
      <c r="N627" s="16"/>
      <c r="Q627" s="16"/>
      <c r="R627" s="59" t="str">
        <f t="shared" si="60"/>
        <v/>
      </c>
      <c r="S627" s="19" t="str">
        <f t="shared" si="61"/>
        <v/>
      </c>
      <c r="V627" s="16"/>
      <c r="W627" s="16"/>
      <c r="Z627" s="16"/>
      <c r="AA627" s="59" t="str">
        <f t="shared" si="62"/>
        <v/>
      </c>
      <c r="AB627" s="64" t="str">
        <f t="shared" si="63"/>
        <v/>
      </c>
      <c r="AC627" s="19" t="str">
        <f t="shared" si="64"/>
        <v/>
      </c>
    </row>
    <row r="628" spans="7:29">
      <c r="G628" s="89" t="str">
        <f t="shared" ca="1" si="59"/>
        <v/>
      </c>
      <c r="M628" s="16"/>
      <c r="N628" s="16"/>
      <c r="Q628" s="16"/>
      <c r="R628" s="59" t="str">
        <f t="shared" si="60"/>
        <v/>
      </c>
      <c r="S628" s="19" t="str">
        <f t="shared" si="61"/>
        <v/>
      </c>
      <c r="V628" s="16"/>
      <c r="W628" s="16"/>
      <c r="Z628" s="16"/>
      <c r="AA628" s="59" t="str">
        <f t="shared" si="62"/>
        <v/>
      </c>
      <c r="AB628" s="64" t="str">
        <f t="shared" si="63"/>
        <v/>
      </c>
      <c r="AC628" s="19" t="str">
        <f t="shared" si="64"/>
        <v/>
      </c>
    </row>
    <row r="629" spans="7:29">
      <c r="G629" s="89" t="str">
        <f t="shared" ca="1" si="59"/>
        <v/>
      </c>
      <c r="M629" s="16"/>
      <c r="N629" s="16"/>
      <c r="Q629" s="16"/>
      <c r="R629" s="59" t="str">
        <f t="shared" si="60"/>
        <v/>
      </c>
      <c r="S629" s="19" t="str">
        <f t="shared" si="61"/>
        <v/>
      </c>
      <c r="V629" s="16"/>
      <c r="W629" s="16"/>
      <c r="Z629" s="16"/>
      <c r="AA629" s="59" t="str">
        <f t="shared" si="62"/>
        <v/>
      </c>
      <c r="AB629" s="64" t="str">
        <f t="shared" si="63"/>
        <v/>
      </c>
      <c r="AC629" s="19" t="str">
        <f t="shared" si="64"/>
        <v/>
      </c>
    </row>
    <row r="630" spans="7:29">
      <c r="G630" s="89" t="str">
        <f t="shared" ca="1" si="59"/>
        <v/>
      </c>
      <c r="M630" s="16"/>
      <c r="N630" s="16"/>
      <c r="Q630" s="16"/>
      <c r="R630" s="59" t="str">
        <f t="shared" si="60"/>
        <v/>
      </c>
      <c r="S630" s="19" t="str">
        <f t="shared" si="61"/>
        <v/>
      </c>
      <c r="V630" s="16"/>
      <c r="W630" s="16"/>
      <c r="Z630" s="16"/>
      <c r="AA630" s="59" t="str">
        <f t="shared" si="62"/>
        <v/>
      </c>
      <c r="AB630" s="64" t="str">
        <f t="shared" si="63"/>
        <v/>
      </c>
      <c r="AC630" s="19" t="str">
        <f t="shared" si="64"/>
        <v/>
      </c>
    </row>
    <row r="631" spans="7:29">
      <c r="G631" s="89" t="str">
        <f t="shared" ca="1" si="59"/>
        <v/>
      </c>
      <c r="M631" s="16"/>
      <c r="N631" s="16"/>
      <c r="Q631" s="16"/>
      <c r="R631" s="59" t="str">
        <f t="shared" si="60"/>
        <v/>
      </c>
      <c r="S631" s="19" t="str">
        <f t="shared" si="61"/>
        <v/>
      </c>
      <c r="V631" s="16"/>
      <c r="W631" s="16"/>
      <c r="Z631" s="16"/>
      <c r="AA631" s="59" t="str">
        <f t="shared" si="62"/>
        <v/>
      </c>
      <c r="AB631" s="64" t="str">
        <f t="shared" si="63"/>
        <v/>
      </c>
      <c r="AC631" s="19" t="str">
        <f t="shared" si="64"/>
        <v/>
      </c>
    </row>
    <row r="632" spans="7:29">
      <c r="G632" s="89" t="str">
        <f t="shared" ca="1" si="59"/>
        <v/>
      </c>
      <c r="M632" s="16"/>
      <c r="N632" s="16"/>
      <c r="Q632" s="16"/>
      <c r="R632" s="59" t="str">
        <f t="shared" si="60"/>
        <v/>
      </c>
      <c r="S632" s="19" t="str">
        <f t="shared" si="61"/>
        <v/>
      </c>
      <c r="V632" s="16"/>
      <c r="W632" s="16"/>
      <c r="Z632" s="16"/>
      <c r="AA632" s="59" t="str">
        <f t="shared" si="62"/>
        <v/>
      </c>
      <c r="AB632" s="64" t="str">
        <f t="shared" si="63"/>
        <v/>
      </c>
      <c r="AC632" s="19" t="str">
        <f t="shared" si="64"/>
        <v/>
      </c>
    </row>
    <row r="633" spans="7:29">
      <c r="G633" s="89" t="str">
        <f t="shared" ca="1" si="59"/>
        <v/>
      </c>
      <c r="M633" s="16"/>
      <c r="N633" s="16"/>
      <c r="Q633" s="16"/>
      <c r="R633" s="59" t="str">
        <f t="shared" si="60"/>
        <v/>
      </c>
      <c r="S633" s="19" t="str">
        <f t="shared" si="61"/>
        <v/>
      </c>
      <c r="V633" s="16"/>
      <c r="W633" s="16"/>
      <c r="Z633" s="16"/>
      <c r="AA633" s="59" t="str">
        <f t="shared" si="62"/>
        <v/>
      </c>
      <c r="AB633" s="64" t="str">
        <f t="shared" si="63"/>
        <v/>
      </c>
      <c r="AC633" s="19" t="str">
        <f t="shared" si="64"/>
        <v/>
      </c>
    </row>
    <row r="634" spans="7:29">
      <c r="G634" s="89" t="str">
        <f t="shared" ca="1" si="59"/>
        <v/>
      </c>
      <c r="M634" s="16"/>
      <c r="N634" s="16"/>
      <c r="Q634" s="16"/>
      <c r="R634" s="59" t="str">
        <f t="shared" si="60"/>
        <v/>
      </c>
      <c r="S634" s="19" t="str">
        <f t="shared" si="61"/>
        <v/>
      </c>
      <c r="V634" s="16"/>
      <c r="W634" s="16"/>
      <c r="Z634" s="16"/>
      <c r="AA634" s="59" t="str">
        <f t="shared" si="62"/>
        <v/>
      </c>
      <c r="AB634" s="64" t="str">
        <f t="shared" si="63"/>
        <v/>
      </c>
      <c r="AC634" s="19" t="str">
        <f t="shared" si="64"/>
        <v/>
      </c>
    </row>
    <row r="635" spans="7:29">
      <c r="G635" s="89" t="str">
        <f t="shared" ca="1" si="59"/>
        <v/>
      </c>
      <c r="M635" s="16"/>
      <c r="N635" s="16"/>
      <c r="Q635" s="16"/>
      <c r="R635" s="59" t="str">
        <f t="shared" si="60"/>
        <v/>
      </c>
      <c r="S635" s="19" t="str">
        <f t="shared" si="61"/>
        <v/>
      </c>
      <c r="V635" s="16"/>
      <c r="W635" s="16"/>
      <c r="Z635" s="16"/>
      <c r="AA635" s="59" t="str">
        <f t="shared" si="62"/>
        <v/>
      </c>
      <c r="AB635" s="64" t="str">
        <f t="shared" si="63"/>
        <v/>
      </c>
      <c r="AC635" s="19" t="str">
        <f t="shared" si="64"/>
        <v/>
      </c>
    </row>
    <row r="636" spans="7:29">
      <c r="G636" s="89" t="str">
        <f t="shared" ca="1" si="59"/>
        <v/>
      </c>
      <c r="M636" s="16"/>
      <c r="N636" s="16"/>
      <c r="Q636" s="16"/>
      <c r="R636" s="59" t="str">
        <f t="shared" si="60"/>
        <v/>
      </c>
      <c r="S636" s="19" t="str">
        <f t="shared" si="61"/>
        <v/>
      </c>
      <c r="V636" s="16"/>
      <c r="W636" s="16"/>
      <c r="Z636" s="16"/>
      <c r="AA636" s="59" t="str">
        <f t="shared" si="62"/>
        <v/>
      </c>
      <c r="AB636" s="64" t="str">
        <f t="shared" si="63"/>
        <v/>
      </c>
      <c r="AC636" s="19" t="str">
        <f t="shared" si="64"/>
        <v/>
      </c>
    </row>
    <row r="637" spans="7:29">
      <c r="G637" s="89" t="str">
        <f t="shared" ca="1" si="59"/>
        <v/>
      </c>
      <c r="M637" s="16"/>
      <c r="N637" s="16"/>
      <c r="Q637" s="16"/>
      <c r="R637" s="59" t="str">
        <f t="shared" si="60"/>
        <v/>
      </c>
      <c r="S637" s="19" t="str">
        <f t="shared" si="61"/>
        <v/>
      </c>
      <c r="V637" s="16"/>
      <c r="W637" s="16"/>
      <c r="Z637" s="16"/>
      <c r="AA637" s="59" t="str">
        <f t="shared" si="62"/>
        <v/>
      </c>
      <c r="AB637" s="64" t="str">
        <f t="shared" si="63"/>
        <v/>
      </c>
      <c r="AC637" s="19" t="str">
        <f t="shared" si="64"/>
        <v/>
      </c>
    </row>
    <row r="638" spans="7:29">
      <c r="G638" s="89" t="str">
        <f t="shared" ca="1" si="59"/>
        <v/>
      </c>
      <c r="M638" s="16"/>
      <c r="N638" s="16"/>
      <c r="Q638" s="16"/>
      <c r="R638" s="59" t="str">
        <f t="shared" si="60"/>
        <v/>
      </c>
      <c r="S638" s="19" t="str">
        <f t="shared" si="61"/>
        <v/>
      </c>
      <c r="V638" s="16"/>
      <c r="W638" s="16"/>
      <c r="Z638" s="16"/>
      <c r="AA638" s="59" t="str">
        <f t="shared" si="62"/>
        <v/>
      </c>
      <c r="AB638" s="64" t="str">
        <f t="shared" si="63"/>
        <v/>
      </c>
      <c r="AC638" s="19" t="str">
        <f t="shared" si="64"/>
        <v/>
      </c>
    </row>
    <row r="639" spans="7:29">
      <c r="G639" s="89" t="str">
        <f t="shared" ca="1" si="59"/>
        <v/>
      </c>
      <c r="M639" s="16"/>
      <c r="N639" s="16"/>
      <c r="Q639" s="16"/>
      <c r="R639" s="59" t="str">
        <f t="shared" si="60"/>
        <v/>
      </c>
      <c r="S639" s="19" t="str">
        <f t="shared" si="61"/>
        <v/>
      </c>
      <c r="V639" s="16"/>
      <c r="W639" s="16"/>
      <c r="Z639" s="16"/>
      <c r="AA639" s="59" t="str">
        <f t="shared" si="62"/>
        <v/>
      </c>
      <c r="AB639" s="64" t="str">
        <f t="shared" si="63"/>
        <v/>
      </c>
      <c r="AC639" s="19" t="str">
        <f t="shared" si="64"/>
        <v/>
      </c>
    </row>
    <row r="640" spans="7:29">
      <c r="G640" s="89" t="str">
        <f t="shared" ca="1" si="59"/>
        <v/>
      </c>
      <c r="M640" s="16"/>
      <c r="N640" s="16"/>
      <c r="Q640" s="16"/>
      <c r="R640" s="59" t="str">
        <f t="shared" si="60"/>
        <v/>
      </c>
      <c r="S640" s="19" t="str">
        <f t="shared" si="61"/>
        <v/>
      </c>
      <c r="V640" s="16"/>
      <c r="W640" s="16"/>
      <c r="Z640" s="16"/>
      <c r="AA640" s="59" t="str">
        <f t="shared" si="62"/>
        <v/>
      </c>
      <c r="AB640" s="64" t="str">
        <f t="shared" si="63"/>
        <v/>
      </c>
      <c r="AC640" s="19" t="str">
        <f t="shared" si="64"/>
        <v/>
      </c>
    </row>
    <row r="641" spans="7:29">
      <c r="G641" s="89" t="str">
        <f t="shared" ca="1" si="59"/>
        <v/>
      </c>
      <c r="M641" s="16"/>
      <c r="N641" s="16"/>
      <c r="Q641" s="16"/>
      <c r="R641" s="59" t="str">
        <f t="shared" si="60"/>
        <v/>
      </c>
      <c r="S641" s="19" t="str">
        <f t="shared" si="61"/>
        <v/>
      </c>
      <c r="V641" s="16"/>
      <c r="W641" s="16"/>
      <c r="Z641" s="16"/>
      <c r="AA641" s="59" t="str">
        <f t="shared" si="62"/>
        <v/>
      </c>
      <c r="AB641" s="64" t="str">
        <f t="shared" si="63"/>
        <v/>
      </c>
      <c r="AC641" s="19" t="str">
        <f t="shared" si="64"/>
        <v/>
      </c>
    </row>
    <row r="642" spans="7:29">
      <c r="G642" s="89" t="str">
        <f t="shared" ca="1" si="59"/>
        <v/>
      </c>
      <c r="M642" s="16"/>
      <c r="N642" s="16"/>
      <c r="Q642" s="16"/>
      <c r="R642" s="59" t="str">
        <f t="shared" si="60"/>
        <v/>
      </c>
      <c r="S642" s="19" t="str">
        <f t="shared" si="61"/>
        <v/>
      </c>
      <c r="V642" s="16"/>
      <c r="W642" s="16"/>
      <c r="Z642" s="16"/>
      <c r="AA642" s="59" t="str">
        <f t="shared" si="62"/>
        <v/>
      </c>
      <c r="AB642" s="64" t="str">
        <f t="shared" si="63"/>
        <v/>
      </c>
      <c r="AC642" s="19" t="str">
        <f t="shared" si="64"/>
        <v/>
      </c>
    </row>
    <row r="643" spans="7:29">
      <c r="G643" s="89" t="str">
        <f t="shared" ca="1" si="59"/>
        <v/>
      </c>
      <c r="M643" s="16"/>
      <c r="N643" s="16"/>
      <c r="Q643" s="16"/>
      <c r="R643" s="59" t="str">
        <f t="shared" si="60"/>
        <v/>
      </c>
      <c r="S643" s="19" t="str">
        <f t="shared" si="61"/>
        <v/>
      </c>
      <c r="V643" s="16"/>
      <c r="W643" s="16"/>
      <c r="Z643" s="16"/>
      <c r="AA643" s="59" t="str">
        <f t="shared" si="62"/>
        <v/>
      </c>
      <c r="AB643" s="64" t="str">
        <f t="shared" si="63"/>
        <v/>
      </c>
      <c r="AC643" s="19" t="str">
        <f t="shared" si="64"/>
        <v/>
      </c>
    </row>
    <row r="644" spans="7:29">
      <c r="G644" s="89" t="str">
        <f t="shared" ref="G644:G707" ca="1" si="65">IF(AND(ISBLANK(F644)=FALSE,F644&lt;=TODAY()),"NO",IF(AND(ISBLANK(F644)=FALSE,F644&gt;TODAY()),"YES",IF(AND(ISBLANK(A644)=FALSE,ISBLANK(F644)=TRUE),"YES","")))</f>
        <v/>
      </c>
      <c r="M644" s="16"/>
      <c r="N644" s="16"/>
      <c r="Q644" s="16"/>
      <c r="R644" s="59" t="str">
        <f t="shared" ref="R644:R707" si="66">IF(AND(K644="Accepted",N644=""),"Enter date 1st dose administered",IF(AND(K644="Previously vaccinated at another facility",N644=""),"Enter date 1st dose administered",IF(AND(K644="Refused",L644=""),"Enter reason for refusal",IF(N644&lt;&gt;"","YES",IF(K644="Refused","NO",IF(AND($J644&lt;&gt;"",K644=""),"Enter Vaccination Status",IF(K644="Unknown","Unknown","")))))))</f>
        <v/>
      </c>
      <c r="S644" s="19" t="str">
        <f t="shared" ref="S644:S707" si="67">IF(N644="","",IF(J644="Pfizer-BioNTech",N644+21,IF(J644="Moderna",N644+28,IF(J644="Janssen/Johnson &amp; Johnson","N/A",""))))</f>
        <v/>
      </c>
      <c r="V644" s="16"/>
      <c r="W644" s="16"/>
      <c r="Z644" s="16"/>
      <c r="AA644" s="59" t="str">
        <f t="shared" ref="AA644:AA707" si="68">IF($J644="Janssen/Johnson &amp; Johnson","N/A",IF(AND(T644="Accepted",W644=""),"Enter date 2nd dose administered",IF(AND(T644="Previously vaccinated at another facility",W644=""),"Enter date 2nd dose administered",IF(R644="NO","NO",IF(AND(T644="Refused",U644=""),"Enter reason for refusal",IF(W644&lt;&gt;"","YES",IF(T644="Refused","NO",IF(AND(R644="YES",T644=""),"NO",IF(T644="Unknown","Unknown","")))))))))</f>
        <v/>
      </c>
      <c r="AB644" s="64" t="str">
        <f t="shared" ref="AB644:AB707" si="69">IF(OR(Z644="YES",Q644="YES"),"YES",IF(AC644="","","NO"))</f>
        <v/>
      </c>
      <c r="AC644" s="19" t="str">
        <f t="shared" ref="AC644:AC707" si="70">IF(OR(AA644="YES",AA644="Enter date 2nd dose administered"),"YES",IF(AND(J644="Janssen/Johnson &amp; Johnson",R644="YES"),"YES",IF(OR(L644="Medical Contraindication",U644="Medical Contraindication"),"Medical Contraindication",IF(AND(R644="YES",T644=""),"NEEDS 2ND DOSE",IF(AND(R644="Enter date 1st dose administered",T644=""),"NEEDS 2ND DOSE",IF(AND(R644="YES",U644="Offered and Declined"),"Refused 2nd Dose",IF(OR(R644="NO",R644="Enter reason for refusal"),"NO",IF(OR(R644="Unknown",AA644="Unknown"),"Unknown",""))))))))</f>
        <v/>
      </c>
    </row>
    <row r="645" spans="7:29">
      <c r="G645" s="89" t="str">
        <f t="shared" ca="1" si="65"/>
        <v/>
      </c>
      <c r="M645" s="16"/>
      <c r="N645" s="16"/>
      <c r="Q645" s="16"/>
      <c r="R645" s="59" t="str">
        <f t="shared" si="66"/>
        <v/>
      </c>
      <c r="S645" s="19" t="str">
        <f t="shared" si="67"/>
        <v/>
      </c>
      <c r="V645" s="16"/>
      <c r="W645" s="16"/>
      <c r="Z645" s="16"/>
      <c r="AA645" s="59" t="str">
        <f t="shared" si="68"/>
        <v/>
      </c>
      <c r="AB645" s="64" t="str">
        <f t="shared" si="69"/>
        <v/>
      </c>
      <c r="AC645" s="19" t="str">
        <f t="shared" si="70"/>
        <v/>
      </c>
    </row>
    <row r="646" spans="7:29">
      <c r="G646" s="89" t="str">
        <f t="shared" ca="1" si="65"/>
        <v/>
      </c>
      <c r="M646" s="16"/>
      <c r="N646" s="16"/>
      <c r="Q646" s="16"/>
      <c r="R646" s="59" t="str">
        <f t="shared" si="66"/>
        <v/>
      </c>
      <c r="S646" s="19" t="str">
        <f t="shared" si="67"/>
        <v/>
      </c>
      <c r="V646" s="16"/>
      <c r="W646" s="16"/>
      <c r="Z646" s="16"/>
      <c r="AA646" s="59" t="str">
        <f t="shared" si="68"/>
        <v/>
      </c>
      <c r="AB646" s="64" t="str">
        <f t="shared" si="69"/>
        <v/>
      </c>
      <c r="AC646" s="19" t="str">
        <f t="shared" si="70"/>
        <v/>
      </c>
    </row>
    <row r="647" spans="7:29">
      <c r="G647" s="89" t="str">
        <f t="shared" ca="1" si="65"/>
        <v/>
      </c>
      <c r="M647" s="16"/>
      <c r="N647" s="16"/>
      <c r="Q647" s="16"/>
      <c r="R647" s="59" t="str">
        <f t="shared" si="66"/>
        <v/>
      </c>
      <c r="S647" s="19" t="str">
        <f t="shared" si="67"/>
        <v/>
      </c>
      <c r="V647" s="16"/>
      <c r="W647" s="16"/>
      <c r="Z647" s="16"/>
      <c r="AA647" s="59" t="str">
        <f t="shared" si="68"/>
        <v/>
      </c>
      <c r="AB647" s="64" t="str">
        <f t="shared" si="69"/>
        <v/>
      </c>
      <c r="AC647" s="19" t="str">
        <f t="shared" si="70"/>
        <v/>
      </c>
    </row>
    <row r="648" spans="7:29">
      <c r="G648" s="89" t="str">
        <f t="shared" ca="1" si="65"/>
        <v/>
      </c>
      <c r="M648" s="16"/>
      <c r="N648" s="16"/>
      <c r="Q648" s="16"/>
      <c r="R648" s="59" t="str">
        <f t="shared" si="66"/>
        <v/>
      </c>
      <c r="S648" s="19" t="str">
        <f t="shared" si="67"/>
        <v/>
      </c>
      <c r="V648" s="16"/>
      <c r="W648" s="16"/>
      <c r="Z648" s="16"/>
      <c r="AA648" s="59" t="str">
        <f t="shared" si="68"/>
        <v/>
      </c>
      <c r="AB648" s="64" t="str">
        <f t="shared" si="69"/>
        <v/>
      </c>
      <c r="AC648" s="19" t="str">
        <f t="shared" si="70"/>
        <v/>
      </c>
    </row>
    <row r="649" spans="7:29">
      <c r="G649" s="89" t="str">
        <f t="shared" ca="1" si="65"/>
        <v/>
      </c>
      <c r="M649" s="16"/>
      <c r="N649" s="16"/>
      <c r="Q649" s="16"/>
      <c r="R649" s="59" t="str">
        <f t="shared" si="66"/>
        <v/>
      </c>
      <c r="S649" s="19" t="str">
        <f t="shared" si="67"/>
        <v/>
      </c>
      <c r="V649" s="16"/>
      <c r="W649" s="16"/>
      <c r="Z649" s="16"/>
      <c r="AA649" s="59" t="str">
        <f t="shared" si="68"/>
        <v/>
      </c>
      <c r="AB649" s="64" t="str">
        <f t="shared" si="69"/>
        <v/>
      </c>
      <c r="AC649" s="19" t="str">
        <f t="shared" si="70"/>
        <v/>
      </c>
    </row>
    <row r="650" spans="7:29">
      <c r="G650" s="89" t="str">
        <f t="shared" ca="1" si="65"/>
        <v/>
      </c>
      <c r="M650" s="16"/>
      <c r="N650" s="16"/>
      <c r="Q650" s="16"/>
      <c r="R650" s="59" t="str">
        <f t="shared" si="66"/>
        <v/>
      </c>
      <c r="S650" s="19" t="str">
        <f t="shared" si="67"/>
        <v/>
      </c>
      <c r="V650" s="16"/>
      <c r="W650" s="16"/>
      <c r="Z650" s="16"/>
      <c r="AA650" s="59" t="str">
        <f t="shared" si="68"/>
        <v/>
      </c>
      <c r="AB650" s="64" t="str">
        <f t="shared" si="69"/>
        <v/>
      </c>
      <c r="AC650" s="19" t="str">
        <f t="shared" si="70"/>
        <v/>
      </c>
    </row>
    <row r="651" spans="7:29">
      <c r="G651" s="89" t="str">
        <f t="shared" ca="1" si="65"/>
        <v/>
      </c>
      <c r="M651" s="16"/>
      <c r="N651" s="16"/>
      <c r="Q651" s="16"/>
      <c r="R651" s="59" t="str">
        <f t="shared" si="66"/>
        <v/>
      </c>
      <c r="S651" s="19" t="str">
        <f t="shared" si="67"/>
        <v/>
      </c>
      <c r="V651" s="16"/>
      <c r="W651" s="16"/>
      <c r="Z651" s="16"/>
      <c r="AA651" s="59" t="str">
        <f t="shared" si="68"/>
        <v/>
      </c>
      <c r="AB651" s="64" t="str">
        <f t="shared" si="69"/>
        <v/>
      </c>
      <c r="AC651" s="19" t="str">
        <f t="shared" si="70"/>
        <v/>
      </c>
    </row>
    <row r="652" spans="7:29">
      <c r="G652" s="89" t="str">
        <f t="shared" ca="1" si="65"/>
        <v/>
      </c>
      <c r="M652" s="16"/>
      <c r="N652" s="16"/>
      <c r="Q652" s="16"/>
      <c r="R652" s="59" t="str">
        <f t="shared" si="66"/>
        <v/>
      </c>
      <c r="S652" s="19" t="str">
        <f t="shared" si="67"/>
        <v/>
      </c>
      <c r="V652" s="16"/>
      <c r="W652" s="16"/>
      <c r="Z652" s="16"/>
      <c r="AA652" s="59" t="str">
        <f t="shared" si="68"/>
        <v/>
      </c>
      <c r="AB652" s="64" t="str">
        <f t="shared" si="69"/>
        <v/>
      </c>
      <c r="AC652" s="19" t="str">
        <f t="shared" si="70"/>
        <v/>
      </c>
    </row>
    <row r="653" spans="7:29">
      <c r="G653" s="89" t="str">
        <f t="shared" ca="1" si="65"/>
        <v/>
      </c>
      <c r="M653" s="16"/>
      <c r="N653" s="16"/>
      <c r="Q653" s="16"/>
      <c r="R653" s="59" t="str">
        <f t="shared" si="66"/>
        <v/>
      </c>
      <c r="S653" s="19" t="str">
        <f t="shared" si="67"/>
        <v/>
      </c>
      <c r="V653" s="16"/>
      <c r="W653" s="16"/>
      <c r="Z653" s="16"/>
      <c r="AA653" s="59" t="str">
        <f t="shared" si="68"/>
        <v/>
      </c>
      <c r="AB653" s="64" t="str">
        <f t="shared" si="69"/>
        <v/>
      </c>
      <c r="AC653" s="19" t="str">
        <f t="shared" si="70"/>
        <v/>
      </c>
    </row>
    <row r="654" spans="7:29">
      <c r="G654" s="89" t="str">
        <f t="shared" ca="1" si="65"/>
        <v/>
      </c>
      <c r="M654" s="16"/>
      <c r="N654" s="16"/>
      <c r="Q654" s="16"/>
      <c r="R654" s="59" t="str">
        <f t="shared" si="66"/>
        <v/>
      </c>
      <c r="S654" s="19" t="str">
        <f t="shared" si="67"/>
        <v/>
      </c>
      <c r="V654" s="16"/>
      <c r="W654" s="16"/>
      <c r="Z654" s="16"/>
      <c r="AA654" s="59" t="str">
        <f t="shared" si="68"/>
        <v/>
      </c>
      <c r="AB654" s="64" t="str">
        <f t="shared" si="69"/>
        <v/>
      </c>
      <c r="AC654" s="19" t="str">
        <f t="shared" si="70"/>
        <v/>
      </c>
    </row>
    <row r="655" spans="7:29">
      <c r="G655" s="89" t="str">
        <f t="shared" ca="1" si="65"/>
        <v/>
      </c>
      <c r="M655" s="16"/>
      <c r="N655" s="16"/>
      <c r="Q655" s="16"/>
      <c r="R655" s="59" t="str">
        <f t="shared" si="66"/>
        <v/>
      </c>
      <c r="S655" s="19" t="str">
        <f t="shared" si="67"/>
        <v/>
      </c>
      <c r="V655" s="16"/>
      <c r="W655" s="16"/>
      <c r="Z655" s="16"/>
      <c r="AA655" s="59" t="str">
        <f t="shared" si="68"/>
        <v/>
      </c>
      <c r="AB655" s="64" t="str">
        <f t="shared" si="69"/>
        <v/>
      </c>
      <c r="AC655" s="19" t="str">
        <f t="shared" si="70"/>
        <v/>
      </c>
    </row>
    <row r="656" spans="7:29">
      <c r="G656" s="89" t="str">
        <f t="shared" ca="1" si="65"/>
        <v/>
      </c>
      <c r="M656" s="16"/>
      <c r="N656" s="16"/>
      <c r="Q656" s="16"/>
      <c r="R656" s="59" t="str">
        <f t="shared" si="66"/>
        <v/>
      </c>
      <c r="S656" s="19" t="str">
        <f t="shared" si="67"/>
        <v/>
      </c>
      <c r="V656" s="16"/>
      <c r="W656" s="16"/>
      <c r="Z656" s="16"/>
      <c r="AA656" s="59" t="str">
        <f t="shared" si="68"/>
        <v/>
      </c>
      <c r="AB656" s="64" t="str">
        <f t="shared" si="69"/>
        <v/>
      </c>
      <c r="AC656" s="19" t="str">
        <f t="shared" si="70"/>
        <v/>
      </c>
    </row>
    <row r="657" spans="7:29">
      <c r="G657" s="89" t="str">
        <f t="shared" ca="1" si="65"/>
        <v/>
      </c>
      <c r="M657" s="16"/>
      <c r="N657" s="16"/>
      <c r="Q657" s="16"/>
      <c r="R657" s="59" t="str">
        <f t="shared" si="66"/>
        <v/>
      </c>
      <c r="S657" s="19" t="str">
        <f t="shared" si="67"/>
        <v/>
      </c>
      <c r="V657" s="16"/>
      <c r="W657" s="16"/>
      <c r="Z657" s="16"/>
      <c r="AA657" s="59" t="str">
        <f t="shared" si="68"/>
        <v/>
      </c>
      <c r="AB657" s="64" t="str">
        <f t="shared" si="69"/>
        <v/>
      </c>
      <c r="AC657" s="19" t="str">
        <f t="shared" si="70"/>
        <v/>
      </c>
    </row>
    <row r="658" spans="7:29">
      <c r="G658" s="89" t="str">
        <f t="shared" ca="1" si="65"/>
        <v/>
      </c>
      <c r="M658" s="16"/>
      <c r="N658" s="16"/>
      <c r="Q658" s="16"/>
      <c r="R658" s="59" t="str">
        <f t="shared" si="66"/>
        <v/>
      </c>
      <c r="S658" s="19" t="str">
        <f t="shared" si="67"/>
        <v/>
      </c>
      <c r="V658" s="16"/>
      <c r="W658" s="16"/>
      <c r="Z658" s="16"/>
      <c r="AA658" s="59" t="str">
        <f t="shared" si="68"/>
        <v/>
      </c>
      <c r="AB658" s="64" t="str">
        <f t="shared" si="69"/>
        <v/>
      </c>
      <c r="AC658" s="19" t="str">
        <f t="shared" si="70"/>
        <v/>
      </c>
    </row>
    <row r="659" spans="7:29">
      <c r="G659" s="89" t="str">
        <f t="shared" ca="1" si="65"/>
        <v/>
      </c>
      <c r="M659" s="16"/>
      <c r="N659" s="16"/>
      <c r="Q659" s="16"/>
      <c r="R659" s="59" t="str">
        <f t="shared" si="66"/>
        <v/>
      </c>
      <c r="S659" s="19" t="str">
        <f t="shared" si="67"/>
        <v/>
      </c>
      <c r="V659" s="16"/>
      <c r="W659" s="16"/>
      <c r="Z659" s="16"/>
      <c r="AA659" s="59" t="str">
        <f t="shared" si="68"/>
        <v/>
      </c>
      <c r="AB659" s="64" t="str">
        <f t="shared" si="69"/>
        <v/>
      </c>
      <c r="AC659" s="19" t="str">
        <f t="shared" si="70"/>
        <v/>
      </c>
    </row>
    <row r="660" spans="7:29">
      <c r="G660" s="89" t="str">
        <f t="shared" ca="1" si="65"/>
        <v/>
      </c>
      <c r="M660" s="16"/>
      <c r="N660" s="16"/>
      <c r="Q660" s="16"/>
      <c r="R660" s="59" t="str">
        <f t="shared" si="66"/>
        <v/>
      </c>
      <c r="S660" s="19" t="str">
        <f t="shared" si="67"/>
        <v/>
      </c>
      <c r="V660" s="16"/>
      <c r="W660" s="16"/>
      <c r="Z660" s="16"/>
      <c r="AA660" s="59" t="str">
        <f t="shared" si="68"/>
        <v/>
      </c>
      <c r="AB660" s="64" t="str">
        <f t="shared" si="69"/>
        <v/>
      </c>
      <c r="AC660" s="19" t="str">
        <f t="shared" si="70"/>
        <v/>
      </c>
    </row>
    <row r="661" spans="7:29">
      <c r="G661" s="89" t="str">
        <f t="shared" ca="1" si="65"/>
        <v/>
      </c>
      <c r="M661" s="16"/>
      <c r="N661" s="16"/>
      <c r="Q661" s="16"/>
      <c r="R661" s="59" t="str">
        <f t="shared" si="66"/>
        <v/>
      </c>
      <c r="S661" s="19" t="str">
        <f t="shared" si="67"/>
        <v/>
      </c>
      <c r="V661" s="16"/>
      <c r="W661" s="16"/>
      <c r="Z661" s="16"/>
      <c r="AA661" s="59" t="str">
        <f t="shared" si="68"/>
        <v/>
      </c>
      <c r="AB661" s="64" t="str">
        <f t="shared" si="69"/>
        <v/>
      </c>
      <c r="AC661" s="19" t="str">
        <f t="shared" si="70"/>
        <v/>
      </c>
    </row>
    <row r="662" spans="7:29">
      <c r="G662" s="89" t="str">
        <f t="shared" ca="1" si="65"/>
        <v/>
      </c>
      <c r="M662" s="16"/>
      <c r="N662" s="16"/>
      <c r="Q662" s="16"/>
      <c r="R662" s="59" t="str">
        <f t="shared" si="66"/>
        <v/>
      </c>
      <c r="S662" s="19" t="str">
        <f t="shared" si="67"/>
        <v/>
      </c>
      <c r="V662" s="16"/>
      <c r="W662" s="16"/>
      <c r="Z662" s="16"/>
      <c r="AA662" s="59" t="str">
        <f t="shared" si="68"/>
        <v/>
      </c>
      <c r="AB662" s="64" t="str">
        <f t="shared" si="69"/>
        <v/>
      </c>
      <c r="AC662" s="19" t="str">
        <f t="shared" si="70"/>
        <v/>
      </c>
    </row>
    <row r="663" spans="7:29">
      <c r="G663" s="89" t="str">
        <f t="shared" ca="1" si="65"/>
        <v/>
      </c>
      <c r="M663" s="16"/>
      <c r="N663" s="16"/>
      <c r="Q663" s="16"/>
      <c r="R663" s="59" t="str">
        <f t="shared" si="66"/>
        <v/>
      </c>
      <c r="S663" s="19" t="str">
        <f t="shared" si="67"/>
        <v/>
      </c>
      <c r="V663" s="16"/>
      <c r="W663" s="16"/>
      <c r="Z663" s="16"/>
      <c r="AA663" s="59" t="str">
        <f t="shared" si="68"/>
        <v/>
      </c>
      <c r="AB663" s="64" t="str">
        <f t="shared" si="69"/>
        <v/>
      </c>
      <c r="AC663" s="19" t="str">
        <f t="shared" si="70"/>
        <v/>
      </c>
    </row>
    <row r="664" spans="7:29">
      <c r="G664" s="89" t="str">
        <f t="shared" ca="1" si="65"/>
        <v/>
      </c>
      <c r="M664" s="16"/>
      <c r="N664" s="16"/>
      <c r="Q664" s="16"/>
      <c r="R664" s="59" t="str">
        <f t="shared" si="66"/>
        <v/>
      </c>
      <c r="S664" s="19" t="str">
        <f t="shared" si="67"/>
        <v/>
      </c>
      <c r="V664" s="16"/>
      <c r="W664" s="16"/>
      <c r="Z664" s="16"/>
      <c r="AA664" s="59" t="str">
        <f t="shared" si="68"/>
        <v/>
      </c>
      <c r="AB664" s="64" t="str">
        <f t="shared" si="69"/>
        <v/>
      </c>
      <c r="AC664" s="19" t="str">
        <f t="shared" si="70"/>
        <v/>
      </c>
    </row>
    <row r="665" spans="7:29">
      <c r="G665" s="89" t="str">
        <f t="shared" ca="1" si="65"/>
        <v/>
      </c>
      <c r="M665" s="16"/>
      <c r="N665" s="16"/>
      <c r="Q665" s="16"/>
      <c r="R665" s="59" t="str">
        <f t="shared" si="66"/>
        <v/>
      </c>
      <c r="S665" s="19" t="str">
        <f t="shared" si="67"/>
        <v/>
      </c>
      <c r="V665" s="16"/>
      <c r="W665" s="16"/>
      <c r="Z665" s="16"/>
      <c r="AA665" s="59" t="str">
        <f t="shared" si="68"/>
        <v/>
      </c>
      <c r="AB665" s="64" t="str">
        <f t="shared" si="69"/>
        <v/>
      </c>
      <c r="AC665" s="19" t="str">
        <f t="shared" si="70"/>
        <v/>
      </c>
    </row>
    <row r="666" spans="7:29">
      <c r="G666" s="89" t="str">
        <f t="shared" ca="1" si="65"/>
        <v/>
      </c>
      <c r="M666" s="16"/>
      <c r="N666" s="16"/>
      <c r="Q666" s="16"/>
      <c r="R666" s="59" t="str">
        <f t="shared" si="66"/>
        <v/>
      </c>
      <c r="S666" s="19" t="str">
        <f t="shared" si="67"/>
        <v/>
      </c>
      <c r="V666" s="16"/>
      <c r="W666" s="16"/>
      <c r="Z666" s="16"/>
      <c r="AA666" s="59" t="str">
        <f t="shared" si="68"/>
        <v/>
      </c>
      <c r="AB666" s="64" t="str">
        <f t="shared" si="69"/>
        <v/>
      </c>
      <c r="AC666" s="19" t="str">
        <f t="shared" si="70"/>
        <v/>
      </c>
    </row>
    <row r="667" spans="7:29">
      <c r="G667" s="89" t="str">
        <f t="shared" ca="1" si="65"/>
        <v/>
      </c>
      <c r="M667" s="16"/>
      <c r="N667" s="16"/>
      <c r="Q667" s="16"/>
      <c r="R667" s="59" t="str">
        <f t="shared" si="66"/>
        <v/>
      </c>
      <c r="S667" s="19" t="str">
        <f t="shared" si="67"/>
        <v/>
      </c>
      <c r="V667" s="16"/>
      <c r="W667" s="16"/>
      <c r="Z667" s="16"/>
      <c r="AA667" s="59" t="str">
        <f t="shared" si="68"/>
        <v/>
      </c>
      <c r="AB667" s="64" t="str">
        <f t="shared" si="69"/>
        <v/>
      </c>
      <c r="AC667" s="19" t="str">
        <f t="shared" si="70"/>
        <v/>
      </c>
    </row>
    <row r="668" spans="7:29">
      <c r="G668" s="89" t="str">
        <f t="shared" ca="1" si="65"/>
        <v/>
      </c>
      <c r="M668" s="16"/>
      <c r="N668" s="16"/>
      <c r="Q668" s="16"/>
      <c r="R668" s="59" t="str">
        <f t="shared" si="66"/>
        <v/>
      </c>
      <c r="S668" s="19" t="str">
        <f t="shared" si="67"/>
        <v/>
      </c>
      <c r="V668" s="16"/>
      <c r="W668" s="16"/>
      <c r="Z668" s="16"/>
      <c r="AA668" s="59" t="str">
        <f t="shared" si="68"/>
        <v/>
      </c>
      <c r="AB668" s="64" t="str">
        <f t="shared" si="69"/>
        <v/>
      </c>
      <c r="AC668" s="19" t="str">
        <f t="shared" si="70"/>
        <v/>
      </c>
    </row>
    <row r="669" spans="7:29">
      <c r="G669" s="89" t="str">
        <f t="shared" ca="1" si="65"/>
        <v/>
      </c>
      <c r="M669" s="16"/>
      <c r="N669" s="16"/>
      <c r="Q669" s="16"/>
      <c r="R669" s="59" t="str">
        <f t="shared" si="66"/>
        <v/>
      </c>
      <c r="S669" s="19" t="str">
        <f t="shared" si="67"/>
        <v/>
      </c>
      <c r="V669" s="16"/>
      <c r="W669" s="16"/>
      <c r="Z669" s="16"/>
      <c r="AA669" s="59" t="str">
        <f t="shared" si="68"/>
        <v/>
      </c>
      <c r="AB669" s="64" t="str">
        <f t="shared" si="69"/>
        <v/>
      </c>
      <c r="AC669" s="19" t="str">
        <f t="shared" si="70"/>
        <v/>
      </c>
    </row>
    <row r="670" spans="7:29">
      <c r="G670" s="89" t="str">
        <f t="shared" ca="1" si="65"/>
        <v/>
      </c>
      <c r="M670" s="16"/>
      <c r="N670" s="16"/>
      <c r="Q670" s="16"/>
      <c r="R670" s="59" t="str">
        <f t="shared" si="66"/>
        <v/>
      </c>
      <c r="S670" s="19" t="str">
        <f t="shared" si="67"/>
        <v/>
      </c>
      <c r="V670" s="16"/>
      <c r="W670" s="16"/>
      <c r="Z670" s="16"/>
      <c r="AA670" s="59" t="str">
        <f t="shared" si="68"/>
        <v/>
      </c>
      <c r="AB670" s="64" t="str">
        <f t="shared" si="69"/>
        <v/>
      </c>
      <c r="AC670" s="19" t="str">
        <f t="shared" si="70"/>
        <v/>
      </c>
    </row>
    <row r="671" spans="7:29">
      <c r="G671" s="89" t="str">
        <f t="shared" ca="1" si="65"/>
        <v/>
      </c>
      <c r="M671" s="16"/>
      <c r="N671" s="16"/>
      <c r="Q671" s="16"/>
      <c r="R671" s="59" t="str">
        <f t="shared" si="66"/>
        <v/>
      </c>
      <c r="S671" s="19" t="str">
        <f t="shared" si="67"/>
        <v/>
      </c>
      <c r="V671" s="16"/>
      <c r="W671" s="16"/>
      <c r="Z671" s="16"/>
      <c r="AA671" s="59" t="str">
        <f t="shared" si="68"/>
        <v/>
      </c>
      <c r="AB671" s="64" t="str">
        <f t="shared" si="69"/>
        <v/>
      </c>
      <c r="AC671" s="19" t="str">
        <f t="shared" si="70"/>
        <v/>
      </c>
    </row>
    <row r="672" spans="7:29">
      <c r="G672" s="89" t="str">
        <f t="shared" ca="1" si="65"/>
        <v/>
      </c>
      <c r="M672" s="16"/>
      <c r="N672" s="16"/>
      <c r="Q672" s="16"/>
      <c r="R672" s="59" t="str">
        <f t="shared" si="66"/>
        <v/>
      </c>
      <c r="S672" s="19" t="str">
        <f t="shared" si="67"/>
        <v/>
      </c>
      <c r="V672" s="16"/>
      <c r="W672" s="16"/>
      <c r="Z672" s="16"/>
      <c r="AA672" s="59" t="str">
        <f t="shared" si="68"/>
        <v/>
      </c>
      <c r="AB672" s="64" t="str">
        <f t="shared" si="69"/>
        <v/>
      </c>
      <c r="AC672" s="19" t="str">
        <f t="shared" si="70"/>
        <v/>
      </c>
    </row>
    <row r="673" spans="7:29">
      <c r="G673" s="89" t="str">
        <f t="shared" ca="1" si="65"/>
        <v/>
      </c>
      <c r="M673" s="16"/>
      <c r="N673" s="16"/>
      <c r="Q673" s="16"/>
      <c r="R673" s="59" t="str">
        <f t="shared" si="66"/>
        <v/>
      </c>
      <c r="S673" s="19" t="str">
        <f t="shared" si="67"/>
        <v/>
      </c>
      <c r="V673" s="16"/>
      <c r="W673" s="16"/>
      <c r="Z673" s="16"/>
      <c r="AA673" s="59" t="str">
        <f t="shared" si="68"/>
        <v/>
      </c>
      <c r="AB673" s="64" t="str">
        <f t="shared" si="69"/>
        <v/>
      </c>
      <c r="AC673" s="19" t="str">
        <f t="shared" si="70"/>
        <v/>
      </c>
    </row>
    <row r="674" spans="7:29">
      <c r="G674" s="89" t="str">
        <f t="shared" ca="1" si="65"/>
        <v/>
      </c>
      <c r="M674" s="16"/>
      <c r="N674" s="16"/>
      <c r="Q674" s="16"/>
      <c r="R674" s="59" t="str">
        <f t="shared" si="66"/>
        <v/>
      </c>
      <c r="S674" s="19" t="str">
        <f t="shared" si="67"/>
        <v/>
      </c>
      <c r="V674" s="16"/>
      <c r="W674" s="16"/>
      <c r="Z674" s="16"/>
      <c r="AA674" s="59" t="str">
        <f t="shared" si="68"/>
        <v/>
      </c>
      <c r="AB674" s="64" t="str">
        <f t="shared" si="69"/>
        <v/>
      </c>
      <c r="AC674" s="19" t="str">
        <f t="shared" si="70"/>
        <v/>
      </c>
    </row>
    <row r="675" spans="7:29">
      <c r="G675" s="89" t="str">
        <f t="shared" ca="1" si="65"/>
        <v/>
      </c>
      <c r="M675" s="16"/>
      <c r="N675" s="16"/>
      <c r="Q675" s="16"/>
      <c r="R675" s="59" t="str">
        <f t="shared" si="66"/>
        <v/>
      </c>
      <c r="S675" s="19" t="str">
        <f t="shared" si="67"/>
        <v/>
      </c>
      <c r="V675" s="16"/>
      <c r="W675" s="16"/>
      <c r="Z675" s="16"/>
      <c r="AA675" s="59" t="str">
        <f t="shared" si="68"/>
        <v/>
      </c>
      <c r="AB675" s="64" t="str">
        <f t="shared" si="69"/>
        <v/>
      </c>
      <c r="AC675" s="19" t="str">
        <f t="shared" si="70"/>
        <v/>
      </c>
    </row>
    <row r="676" spans="7:29">
      <c r="G676" s="89" t="str">
        <f t="shared" ca="1" si="65"/>
        <v/>
      </c>
      <c r="M676" s="16"/>
      <c r="N676" s="16"/>
      <c r="Q676" s="16"/>
      <c r="R676" s="59" t="str">
        <f t="shared" si="66"/>
        <v/>
      </c>
      <c r="S676" s="19" t="str">
        <f t="shared" si="67"/>
        <v/>
      </c>
      <c r="V676" s="16"/>
      <c r="W676" s="16"/>
      <c r="Z676" s="16"/>
      <c r="AA676" s="59" t="str">
        <f t="shared" si="68"/>
        <v/>
      </c>
      <c r="AB676" s="64" t="str">
        <f t="shared" si="69"/>
        <v/>
      </c>
      <c r="AC676" s="19" t="str">
        <f t="shared" si="70"/>
        <v/>
      </c>
    </row>
    <row r="677" spans="7:29">
      <c r="G677" s="89" t="str">
        <f t="shared" ca="1" si="65"/>
        <v/>
      </c>
      <c r="M677" s="16"/>
      <c r="N677" s="16"/>
      <c r="Q677" s="16"/>
      <c r="R677" s="59" t="str">
        <f t="shared" si="66"/>
        <v/>
      </c>
      <c r="S677" s="19" t="str">
        <f t="shared" si="67"/>
        <v/>
      </c>
      <c r="V677" s="16"/>
      <c r="W677" s="16"/>
      <c r="Z677" s="16"/>
      <c r="AA677" s="59" t="str">
        <f t="shared" si="68"/>
        <v/>
      </c>
      <c r="AB677" s="64" t="str">
        <f t="shared" si="69"/>
        <v/>
      </c>
      <c r="AC677" s="19" t="str">
        <f t="shared" si="70"/>
        <v/>
      </c>
    </row>
    <row r="678" spans="7:29">
      <c r="G678" s="89" t="str">
        <f t="shared" ca="1" si="65"/>
        <v/>
      </c>
      <c r="M678" s="16"/>
      <c r="N678" s="16"/>
      <c r="Q678" s="16"/>
      <c r="R678" s="59" t="str">
        <f t="shared" si="66"/>
        <v/>
      </c>
      <c r="S678" s="19" t="str">
        <f t="shared" si="67"/>
        <v/>
      </c>
      <c r="V678" s="16"/>
      <c r="W678" s="16"/>
      <c r="Z678" s="16"/>
      <c r="AA678" s="59" t="str">
        <f t="shared" si="68"/>
        <v/>
      </c>
      <c r="AB678" s="64" t="str">
        <f t="shared" si="69"/>
        <v/>
      </c>
      <c r="AC678" s="19" t="str">
        <f t="shared" si="70"/>
        <v/>
      </c>
    </row>
    <row r="679" spans="7:29">
      <c r="G679" s="89" t="str">
        <f t="shared" ca="1" si="65"/>
        <v/>
      </c>
      <c r="M679" s="16"/>
      <c r="N679" s="16"/>
      <c r="Q679" s="16"/>
      <c r="R679" s="59" t="str">
        <f t="shared" si="66"/>
        <v/>
      </c>
      <c r="S679" s="19" t="str">
        <f t="shared" si="67"/>
        <v/>
      </c>
      <c r="V679" s="16"/>
      <c r="W679" s="16"/>
      <c r="Z679" s="16"/>
      <c r="AA679" s="59" t="str">
        <f t="shared" si="68"/>
        <v/>
      </c>
      <c r="AB679" s="64" t="str">
        <f t="shared" si="69"/>
        <v/>
      </c>
      <c r="AC679" s="19" t="str">
        <f t="shared" si="70"/>
        <v/>
      </c>
    </row>
    <row r="680" spans="7:29">
      <c r="G680" s="89" t="str">
        <f t="shared" ca="1" si="65"/>
        <v/>
      </c>
      <c r="M680" s="16"/>
      <c r="N680" s="16"/>
      <c r="Q680" s="16"/>
      <c r="R680" s="59" t="str">
        <f t="shared" si="66"/>
        <v/>
      </c>
      <c r="S680" s="19" t="str">
        <f t="shared" si="67"/>
        <v/>
      </c>
      <c r="V680" s="16"/>
      <c r="W680" s="16"/>
      <c r="Z680" s="16"/>
      <c r="AA680" s="59" t="str">
        <f t="shared" si="68"/>
        <v/>
      </c>
      <c r="AB680" s="64" t="str">
        <f t="shared" si="69"/>
        <v/>
      </c>
      <c r="AC680" s="19" t="str">
        <f t="shared" si="70"/>
        <v/>
      </c>
    </row>
    <row r="681" spans="7:29">
      <c r="G681" s="89" t="str">
        <f t="shared" ca="1" si="65"/>
        <v/>
      </c>
      <c r="M681" s="16"/>
      <c r="N681" s="16"/>
      <c r="Q681" s="16"/>
      <c r="R681" s="59" t="str">
        <f t="shared" si="66"/>
        <v/>
      </c>
      <c r="S681" s="19" t="str">
        <f t="shared" si="67"/>
        <v/>
      </c>
      <c r="V681" s="16"/>
      <c r="W681" s="16"/>
      <c r="Z681" s="16"/>
      <c r="AA681" s="59" t="str">
        <f t="shared" si="68"/>
        <v/>
      </c>
      <c r="AB681" s="64" t="str">
        <f t="shared" si="69"/>
        <v/>
      </c>
      <c r="AC681" s="19" t="str">
        <f t="shared" si="70"/>
        <v/>
      </c>
    </row>
    <row r="682" spans="7:29">
      <c r="G682" s="89" t="str">
        <f t="shared" ca="1" si="65"/>
        <v/>
      </c>
      <c r="M682" s="16"/>
      <c r="N682" s="16"/>
      <c r="Q682" s="16"/>
      <c r="R682" s="59" t="str">
        <f t="shared" si="66"/>
        <v/>
      </c>
      <c r="S682" s="19" t="str">
        <f t="shared" si="67"/>
        <v/>
      </c>
      <c r="V682" s="16"/>
      <c r="W682" s="16"/>
      <c r="Z682" s="16"/>
      <c r="AA682" s="59" t="str">
        <f t="shared" si="68"/>
        <v/>
      </c>
      <c r="AB682" s="64" t="str">
        <f t="shared" si="69"/>
        <v/>
      </c>
      <c r="AC682" s="19" t="str">
        <f t="shared" si="70"/>
        <v/>
      </c>
    </row>
    <row r="683" spans="7:29">
      <c r="G683" s="89" t="str">
        <f t="shared" ca="1" si="65"/>
        <v/>
      </c>
      <c r="M683" s="16"/>
      <c r="N683" s="16"/>
      <c r="Q683" s="16"/>
      <c r="R683" s="59" t="str">
        <f t="shared" si="66"/>
        <v/>
      </c>
      <c r="S683" s="19" t="str">
        <f t="shared" si="67"/>
        <v/>
      </c>
      <c r="V683" s="16"/>
      <c r="W683" s="16"/>
      <c r="Z683" s="16"/>
      <c r="AA683" s="59" t="str">
        <f t="shared" si="68"/>
        <v/>
      </c>
      <c r="AB683" s="64" t="str">
        <f t="shared" si="69"/>
        <v/>
      </c>
      <c r="AC683" s="19" t="str">
        <f t="shared" si="70"/>
        <v/>
      </c>
    </row>
    <row r="684" spans="7:29">
      <c r="G684" s="89" t="str">
        <f t="shared" ca="1" si="65"/>
        <v/>
      </c>
      <c r="M684" s="16"/>
      <c r="N684" s="16"/>
      <c r="Q684" s="16"/>
      <c r="R684" s="59" t="str">
        <f t="shared" si="66"/>
        <v/>
      </c>
      <c r="S684" s="19" t="str">
        <f t="shared" si="67"/>
        <v/>
      </c>
      <c r="V684" s="16"/>
      <c r="W684" s="16"/>
      <c r="Z684" s="16"/>
      <c r="AA684" s="59" t="str">
        <f t="shared" si="68"/>
        <v/>
      </c>
      <c r="AB684" s="64" t="str">
        <f t="shared" si="69"/>
        <v/>
      </c>
      <c r="AC684" s="19" t="str">
        <f t="shared" si="70"/>
        <v/>
      </c>
    </row>
    <row r="685" spans="7:29">
      <c r="G685" s="89" t="str">
        <f t="shared" ca="1" si="65"/>
        <v/>
      </c>
      <c r="M685" s="16"/>
      <c r="N685" s="16"/>
      <c r="Q685" s="16"/>
      <c r="R685" s="59" t="str">
        <f t="shared" si="66"/>
        <v/>
      </c>
      <c r="S685" s="19" t="str">
        <f t="shared" si="67"/>
        <v/>
      </c>
      <c r="V685" s="16"/>
      <c r="W685" s="16"/>
      <c r="Z685" s="16"/>
      <c r="AA685" s="59" t="str">
        <f t="shared" si="68"/>
        <v/>
      </c>
      <c r="AB685" s="64" t="str">
        <f t="shared" si="69"/>
        <v/>
      </c>
      <c r="AC685" s="19" t="str">
        <f t="shared" si="70"/>
        <v/>
      </c>
    </row>
    <row r="686" spans="7:29">
      <c r="G686" s="89" t="str">
        <f t="shared" ca="1" si="65"/>
        <v/>
      </c>
      <c r="M686" s="16"/>
      <c r="N686" s="16"/>
      <c r="Q686" s="16"/>
      <c r="R686" s="59" t="str">
        <f t="shared" si="66"/>
        <v/>
      </c>
      <c r="S686" s="19" t="str">
        <f t="shared" si="67"/>
        <v/>
      </c>
      <c r="V686" s="16"/>
      <c r="W686" s="16"/>
      <c r="Z686" s="16"/>
      <c r="AA686" s="59" t="str">
        <f t="shared" si="68"/>
        <v/>
      </c>
      <c r="AB686" s="64" t="str">
        <f t="shared" si="69"/>
        <v/>
      </c>
      <c r="AC686" s="19" t="str">
        <f t="shared" si="70"/>
        <v/>
      </c>
    </row>
    <row r="687" spans="7:29">
      <c r="G687" s="89" t="str">
        <f t="shared" ca="1" si="65"/>
        <v/>
      </c>
      <c r="M687" s="16"/>
      <c r="N687" s="16"/>
      <c r="Q687" s="16"/>
      <c r="R687" s="59" t="str">
        <f t="shared" si="66"/>
        <v/>
      </c>
      <c r="S687" s="19" t="str">
        <f t="shared" si="67"/>
        <v/>
      </c>
      <c r="V687" s="16"/>
      <c r="W687" s="16"/>
      <c r="Z687" s="16"/>
      <c r="AA687" s="59" t="str">
        <f t="shared" si="68"/>
        <v/>
      </c>
      <c r="AB687" s="64" t="str">
        <f t="shared" si="69"/>
        <v/>
      </c>
      <c r="AC687" s="19" t="str">
        <f t="shared" si="70"/>
        <v/>
      </c>
    </row>
    <row r="688" spans="7:29">
      <c r="G688" s="89" t="str">
        <f t="shared" ca="1" si="65"/>
        <v/>
      </c>
      <c r="M688" s="16"/>
      <c r="N688" s="16"/>
      <c r="Q688" s="16"/>
      <c r="R688" s="59" t="str">
        <f t="shared" si="66"/>
        <v/>
      </c>
      <c r="S688" s="19" t="str">
        <f t="shared" si="67"/>
        <v/>
      </c>
      <c r="V688" s="16"/>
      <c r="W688" s="16"/>
      <c r="Z688" s="16"/>
      <c r="AA688" s="59" t="str">
        <f t="shared" si="68"/>
        <v/>
      </c>
      <c r="AB688" s="64" t="str">
        <f t="shared" si="69"/>
        <v/>
      </c>
      <c r="AC688" s="19" t="str">
        <f t="shared" si="70"/>
        <v/>
      </c>
    </row>
    <row r="689" spans="7:29">
      <c r="G689" s="89" t="str">
        <f t="shared" ca="1" si="65"/>
        <v/>
      </c>
      <c r="M689" s="16"/>
      <c r="N689" s="16"/>
      <c r="Q689" s="16"/>
      <c r="R689" s="59" t="str">
        <f t="shared" si="66"/>
        <v/>
      </c>
      <c r="S689" s="19" t="str">
        <f t="shared" si="67"/>
        <v/>
      </c>
      <c r="V689" s="16"/>
      <c r="W689" s="16"/>
      <c r="Z689" s="16"/>
      <c r="AA689" s="59" t="str">
        <f t="shared" si="68"/>
        <v/>
      </c>
      <c r="AB689" s="64" t="str">
        <f t="shared" si="69"/>
        <v/>
      </c>
      <c r="AC689" s="19" t="str">
        <f t="shared" si="70"/>
        <v/>
      </c>
    </row>
    <row r="690" spans="7:29">
      <c r="G690" s="89" t="str">
        <f t="shared" ca="1" si="65"/>
        <v/>
      </c>
      <c r="M690" s="16"/>
      <c r="N690" s="16"/>
      <c r="Q690" s="16"/>
      <c r="R690" s="59" t="str">
        <f t="shared" si="66"/>
        <v/>
      </c>
      <c r="S690" s="19" t="str">
        <f t="shared" si="67"/>
        <v/>
      </c>
      <c r="V690" s="16"/>
      <c r="W690" s="16"/>
      <c r="Z690" s="16"/>
      <c r="AA690" s="59" t="str">
        <f t="shared" si="68"/>
        <v/>
      </c>
      <c r="AB690" s="64" t="str">
        <f t="shared" si="69"/>
        <v/>
      </c>
      <c r="AC690" s="19" t="str">
        <f t="shared" si="70"/>
        <v/>
      </c>
    </row>
    <row r="691" spans="7:29">
      <c r="G691" s="89" t="str">
        <f t="shared" ca="1" si="65"/>
        <v/>
      </c>
      <c r="M691" s="16"/>
      <c r="N691" s="16"/>
      <c r="Q691" s="16"/>
      <c r="R691" s="59" t="str">
        <f t="shared" si="66"/>
        <v/>
      </c>
      <c r="S691" s="19" t="str">
        <f t="shared" si="67"/>
        <v/>
      </c>
      <c r="V691" s="16"/>
      <c r="W691" s="16"/>
      <c r="Z691" s="16"/>
      <c r="AA691" s="59" t="str">
        <f t="shared" si="68"/>
        <v/>
      </c>
      <c r="AB691" s="64" t="str">
        <f t="shared" si="69"/>
        <v/>
      </c>
      <c r="AC691" s="19" t="str">
        <f t="shared" si="70"/>
        <v/>
      </c>
    </row>
    <row r="692" spans="7:29">
      <c r="G692" s="89" t="str">
        <f t="shared" ca="1" si="65"/>
        <v/>
      </c>
      <c r="M692" s="16"/>
      <c r="N692" s="16"/>
      <c r="Q692" s="16"/>
      <c r="R692" s="59" t="str">
        <f t="shared" si="66"/>
        <v/>
      </c>
      <c r="S692" s="19" t="str">
        <f t="shared" si="67"/>
        <v/>
      </c>
      <c r="V692" s="16"/>
      <c r="W692" s="16"/>
      <c r="Z692" s="16"/>
      <c r="AA692" s="59" t="str">
        <f t="shared" si="68"/>
        <v/>
      </c>
      <c r="AB692" s="64" t="str">
        <f t="shared" si="69"/>
        <v/>
      </c>
      <c r="AC692" s="19" t="str">
        <f t="shared" si="70"/>
        <v/>
      </c>
    </row>
    <row r="693" spans="7:29">
      <c r="G693" s="89" t="str">
        <f t="shared" ca="1" si="65"/>
        <v/>
      </c>
      <c r="M693" s="16"/>
      <c r="N693" s="16"/>
      <c r="Q693" s="16"/>
      <c r="R693" s="59" t="str">
        <f t="shared" si="66"/>
        <v/>
      </c>
      <c r="S693" s="19" t="str">
        <f t="shared" si="67"/>
        <v/>
      </c>
      <c r="V693" s="16"/>
      <c r="W693" s="16"/>
      <c r="Z693" s="16"/>
      <c r="AA693" s="59" t="str">
        <f t="shared" si="68"/>
        <v/>
      </c>
      <c r="AB693" s="64" t="str">
        <f t="shared" si="69"/>
        <v/>
      </c>
      <c r="AC693" s="19" t="str">
        <f t="shared" si="70"/>
        <v/>
      </c>
    </row>
    <row r="694" spans="7:29">
      <c r="G694" s="89" t="str">
        <f t="shared" ca="1" si="65"/>
        <v/>
      </c>
      <c r="M694" s="16"/>
      <c r="N694" s="16"/>
      <c r="Q694" s="16"/>
      <c r="R694" s="59" t="str">
        <f t="shared" si="66"/>
        <v/>
      </c>
      <c r="S694" s="19" t="str">
        <f t="shared" si="67"/>
        <v/>
      </c>
      <c r="V694" s="16"/>
      <c r="W694" s="16"/>
      <c r="Z694" s="16"/>
      <c r="AA694" s="59" t="str">
        <f t="shared" si="68"/>
        <v/>
      </c>
      <c r="AB694" s="64" t="str">
        <f t="shared" si="69"/>
        <v/>
      </c>
      <c r="AC694" s="19" t="str">
        <f t="shared" si="70"/>
        <v/>
      </c>
    </row>
    <row r="695" spans="7:29">
      <c r="G695" s="89" t="str">
        <f t="shared" ca="1" si="65"/>
        <v/>
      </c>
      <c r="M695" s="16"/>
      <c r="N695" s="16"/>
      <c r="Q695" s="16"/>
      <c r="R695" s="59" t="str">
        <f t="shared" si="66"/>
        <v/>
      </c>
      <c r="S695" s="19" t="str">
        <f t="shared" si="67"/>
        <v/>
      </c>
      <c r="V695" s="16"/>
      <c r="W695" s="16"/>
      <c r="Z695" s="16"/>
      <c r="AA695" s="59" t="str">
        <f t="shared" si="68"/>
        <v/>
      </c>
      <c r="AB695" s="64" t="str">
        <f t="shared" si="69"/>
        <v/>
      </c>
      <c r="AC695" s="19" t="str">
        <f t="shared" si="70"/>
        <v/>
      </c>
    </row>
    <row r="696" spans="7:29">
      <c r="G696" s="89" t="str">
        <f t="shared" ca="1" si="65"/>
        <v/>
      </c>
      <c r="M696" s="16"/>
      <c r="N696" s="16"/>
      <c r="Q696" s="16"/>
      <c r="R696" s="59" t="str">
        <f t="shared" si="66"/>
        <v/>
      </c>
      <c r="S696" s="19" t="str">
        <f t="shared" si="67"/>
        <v/>
      </c>
      <c r="V696" s="16"/>
      <c r="W696" s="16"/>
      <c r="Z696" s="16"/>
      <c r="AA696" s="59" t="str">
        <f t="shared" si="68"/>
        <v/>
      </c>
      <c r="AB696" s="64" t="str">
        <f t="shared" si="69"/>
        <v/>
      </c>
      <c r="AC696" s="19" t="str">
        <f t="shared" si="70"/>
        <v/>
      </c>
    </row>
    <row r="697" spans="7:29">
      <c r="G697" s="89" t="str">
        <f t="shared" ca="1" si="65"/>
        <v/>
      </c>
      <c r="M697" s="16"/>
      <c r="N697" s="16"/>
      <c r="Q697" s="16"/>
      <c r="R697" s="59" t="str">
        <f t="shared" si="66"/>
        <v/>
      </c>
      <c r="S697" s="19" t="str">
        <f t="shared" si="67"/>
        <v/>
      </c>
      <c r="V697" s="16"/>
      <c r="W697" s="16"/>
      <c r="Z697" s="16"/>
      <c r="AA697" s="59" t="str">
        <f t="shared" si="68"/>
        <v/>
      </c>
      <c r="AB697" s="64" t="str">
        <f t="shared" si="69"/>
        <v/>
      </c>
      <c r="AC697" s="19" t="str">
        <f t="shared" si="70"/>
        <v/>
      </c>
    </row>
    <row r="698" spans="7:29">
      <c r="G698" s="89" t="str">
        <f t="shared" ca="1" si="65"/>
        <v/>
      </c>
      <c r="M698" s="16"/>
      <c r="N698" s="16"/>
      <c r="Q698" s="16"/>
      <c r="R698" s="59" t="str">
        <f t="shared" si="66"/>
        <v/>
      </c>
      <c r="S698" s="19" t="str">
        <f t="shared" si="67"/>
        <v/>
      </c>
      <c r="V698" s="16"/>
      <c r="W698" s="16"/>
      <c r="Z698" s="16"/>
      <c r="AA698" s="59" t="str">
        <f t="shared" si="68"/>
        <v/>
      </c>
      <c r="AB698" s="64" t="str">
        <f t="shared" si="69"/>
        <v/>
      </c>
      <c r="AC698" s="19" t="str">
        <f t="shared" si="70"/>
        <v/>
      </c>
    </row>
    <row r="699" spans="7:29">
      <c r="G699" s="89" t="str">
        <f t="shared" ca="1" si="65"/>
        <v/>
      </c>
      <c r="M699" s="16"/>
      <c r="N699" s="16"/>
      <c r="Q699" s="16"/>
      <c r="R699" s="59" t="str">
        <f t="shared" si="66"/>
        <v/>
      </c>
      <c r="S699" s="19" t="str">
        <f t="shared" si="67"/>
        <v/>
      </c>
      <c r="V699" s="16"/>
      <c r="W699" s="16"/>
      <c r="Z699" s="16"/>
      <c r="AA699" s="59" t="str">
        <f t="shared" si="68"/>
        <v/>
      </c>
      <c r="AB699" s="64" t="str">
        <f t="shared" si="69"/>
        <v/>
      </c>
      <c r="AC699" s="19" t="str">
        <f t="shared" si="70"/>
        <v/>
      </c>
    </row>
    <row r="700" spans="7:29">
      <c r="G700" s="89" t="str">
        <f t="shared" ca="1" si="65"/>
        <v/>
      </c>
      <c r="M700" s="16"/>
      <c r="N700" s="16"/>
      <c r="Q700" s="16"/>
      <c r="R700" s="59" t="str">
        <f t="shared" si="66"/>
        <v/>
      </c>
      <c r="S700" s="19" t="str">
        <f t="shared" si="67"/>
        <v/>
      </c>
      <c r="V700" s="16"/>
      <c r="W700" s="16"/>
      <c r="Z700" s="16"/>
      <c r="AA700" s="59" t="str">
        <f t="shared" si="68"/>
        <v/>
      </c>
      <c r="AB700" s="64" t="str">
        <f t="shared" si="69"/>
        <v/>
      </c>
      <c r="AC700" s="19" t="str">
        <f t="shared" si="70"/>
        <v/>
      </c>
    </row>
    <row r="701" spans="7:29">
      <c r="G701" s="89" t="str">
        <f t="shared" ca="1" si="65"/>
        <v/>
      </c>
      <c r="M701" s="16"/>
      <c r="N701" s="16"/>
      <c r="Q701" s="16"/>
      <c r="R701" s="59" t="str">
        <f t="shared" si="66"/>
        <v/>
      </c>
      <c r="S701" s="19" t="str">
        <f t="shared" si="67"/>
        <v/>
      </c>
      <c r="V701" s="16"/>
      <c r="W701" s="16"/>
      <c r="Z701" s="16"/>
      <c r="AA701" s="59" t="str">
        <f t="shared" si="68"/>
        <v/>
      </c>
      <c r="AB701" s="64" t="str">
        <f t="shared" si="69"/>
        <v/>
      </c>
      <c r="AC701" s="19" t="str">
        <f t="shared" si="70"/>
        <v/>
      </c>
    </row>
    <row r="702" spans="7:29">
      <c r="G702" s="89" t="str">
        <f t="shared" ca="1" si="65"/>
        <v/>
      </c>
      <c r="M702" s="16"/>
      <c r="N702" s="16"/>
      <c r="Q702" s="16"/>
      <c r="R702" s="59" t="str">
        <f t="shared" si="66"/>
        <v/>
      </c>
      <c r="S702" s="19" t="str">
        <f t="shared" si="67"/>
        <v/>
      </c>
      <c r="V702" s="16"/>
      <c r="W702" s="16"/>
      <c r="Z702" s="16"/>
      <c r="AA702" s="59" t="str">
        <f t="shared" si="68"/>
        <v/>
      </c>
      <c r="AB702" s="64" t="str">
        <f t="shared" si="69"/>
        <v/>
      </c>
      <c r="AC702" s="19" t="str">
        <f t="shared" si="70"/>
        <v/>
      </c>
    </row>
    <row r="703" spans="7:29">
      <c r="G703" s="89" t="str">
        <f t="shared" ca="1" si="65"/>
        <v/>
      </c>
      <c r="M703" s="16"/>
      <c r="N703" s="16"/>
      <c r="Q703" s="16"/>
      <c r="R703" s="59" t="str">
        <f t="shared" si="66"/>
        <v/>
      </c>
      <c r="S703" s="19" t="str">
        <f t="shared" si="67"/>
        <v/>
      </c>
      <c r="V703" s="16"/>
      <c r="W703" s="16"/>
      <c r="Z703" s="16"/>
      <c r="AA703" s="59" t="str">
        <f t="shared" si="68"/>
        <v/>
      </c>
      <c r="AB703" s="64" t="str">
        <f t="shared" si="69"/>
        <v/>
      </c>
      <c r="AC703" s="19" t="str">
        <f t="shared" si="70"/>
        <v/>
      </c>
    </row>
    <row r="704" spans="7:29">
      <c r="G704" s="89" t="str">
        <f t="shared" ca="1" si="65"/>
        <v/>
      </c>
      <c r="M704" s="16"/>
      <c r="N704" s="16"/>
      <c r="Q704" s="16"/>
      <c r="R704" s="59" t="str">
        <f t="shared" si="66"/>
        <v/>
      </c>
      <c r="S704" s="19" t="str">
        <f t="shared" si="67"/>
        <v/>
      </c>
      <c r="V704" s="16"/>
      <c r="W704" s="16"/>
      <c r="Z704" s="16"/>
      <c r="AA704" s="59" t="str">
        <f t="shared" si="68"/>
        <v/>
      </c>
      <c r="AB704" s="64" t="str">
        <f t="shared" si="69"/>
        <v/>
      </c>
      <c r="AC704" s="19" t="str">
        <f t="shared" si="70"/>
        <v/>
      </c>
    </row>
    <row r="705" spans="7:29">
      <c r="G705" s="89" t="str">
        <f t="shared" ca="1" si="65"/>
        <v/>
      </c>
      <c r="M705" s="16"/>
      <c r="N705" s="16"/>
      <c r="Q705" s="16"/>
      <c r="R705" s="59" t="str">
        <f t="shared" si="66"/>
        <v/>
      </c>
      <c r="S705" s="19" t="str">
        <f t="shared" si="67"/>
        <v/>
      </c>
      <c r="V705" s="16"/>
      <c r="W705" s="16"/>
      <c r="Z705" s="16"/>
      <c r="AA705" s="59" t="str">
        <f t="shared" si="68"/>
        <v/>
      </c>
      <c r="AB705" s="64" t="str">
        <f t="shared" si="69"/>
        <v/>
      </c>
      <c r="AC705" s="19" t="str">
        <f t="shared" si="70"/>
        <v/>
      </c>
    </row>
    <row r="706" spans="7:29">
      <c r="G706" s="89" t="str">
        <f t="shared" ca="1" si="65"/>
        <v/>
      </c>
      <c r="M706" s="16"/>
      <c r="N706" s="16"/>
      <c r="Q706" s="16"/>
      <c r="R706" s="59" t="str">
        <f t="shared" si="66"/>
        <v/>
      </c>
      <c r="S706" s="19" t="str">
        <f t="shared" si="67"/>
        <v/>
      </c>
      <c r="V706" s="16"/>
      <c r="W706" s="16"/>
      <c r="Z706" s="16"/>
      <c r="AA706" s="59" t="str">
        <f t="shared" si="68"/>
        <v/>
      </c>
      <c r="AB706" s="64" t="str">
        <f t="shared" si="69"/>
        <v/>
      </c>
      <c r="AC706" s="19" t="str">
        <f t="shared" si="70"/>
        <v/>
      </c>
    </row>
    <row r="707" spans="7:29">
      <c r="G707" s="89" t="str">
        <f t="shared" ca="1" si="65"/>
        <v/>
      </c>
      <c r="M707" s="16"/>
      <c r="N707" s="16"/>
      <c r="Q707" s="16"/>
      <c r="R707" s="59" t="str">
        <f t="shared" si="66"/>
        <v/>
      </c>
      <c r="S707" s="19" t="str">
        <f t="shared" si="67"/>
        <v/>
      </c>
      <c r="V707" s="16"/>
      <c r="W707" s="16"/>
      <c r="Z707" s="16"/>
      <c r="AA707" s="59" t="str">
        <f t="shared" si="68"/>
        <v/>
      </c>
      <c r="AB707" s="64" t="str">
        <f t="shared" si="69"/>
        <v/>
      </c>
      <c r="AC707" s="19" t="str">
        <f t="shared" si="70"/>
        <v/>
      </c>
    </row>
    <row r="708" spans="7:29">
      <c r="G708" s="89" t="str">
        <f t="shared" ref="G708:G771" ca="1" si="71">IF(AND(ISBLANK(F708)=FALSE,F708&lt;=TODAY()),"NO",IF(AND(ISBLANK(F708)=FALSE,F708&gt;TODAY()),"YES",IF(AND(ISBLANK(A708)=FALSE,ISBLANK(F708)=TRUE),"YES","")))</f>
        <v/>
      </c>
      <c r="M708" s="16"/>
      <c r="N708" s="16"/>
      <c r="Q708" s="16"/>
      <c r="R708" s="59" t="str">
        <f t="shared" ref="R708:R771" si="72">IF(AND(K708="Accepted",N708=""),"Enter date 1st dose administered",IF(AND(K708="Previously vaccinated at another facility",N708=""),"Enter date 1st dose administered",IF(AND(K708="Refused",L708=""),"Enter reason for refusal",IF(N708&lt;&gt;"","YES",IF(K708="Refused","NO",IF(AND($J708&lt;&gt;"",K708=""),"Enter Vaccination Status",IF(K708="Unknown","Unknown","")))))))</f>
        <v/>
      </c>
      <c r="S708" s="19" t="str">
        <f t="shared" ref="S708:S771" si="73">IF(N708="","",IF(J708="Pfizer-BioNTech",N708+21,IF(J708="Moderna",N708+28,IF(J708="Janssen/Johnson &amp; Johnson","N/A",""))))</f>
        <v/>
      </c>
      <c r="V708" s="16"/>
      <c r="W708" s="16"/>
      <c r="Z708" s="16"/>
      <c r="AA708" s="59" t="str">
        <f t="shared" ref="AA708:AA771" si="74">IF($J708="Janssen/Johnson &amp; Johnson","N/A",IF(AND(T708="Accepted",W708=""),"Enter date 2nd dose administered",IF(AND(T708="Previously vaccinated at another facility",W708=""),"Enter date 2nd dose administered",IF(R708="NO","NO",IF(AND(T708="Refused",U708=""),"Enter reason for refusal",IF(W708&lt;&gt;"","YES",IF(T708="Refused","NO",IF(AND(R708="YES",T708=""),"NO",IF(T708="Unknown","Unknown","")))))))))</f>
        <v/>
      </c>
      <c r="AB708" s="64" t="str">
        <f t="shared" ref="AB708:AB771" si="75">IF(OR(Z708="YES",Q708="YES"),"YES",IF(AC708="","","NO"))</f>
        <v/>
      </c>
      <c r="AC708" s="19" t="str">
        <f t="shared" ref="AC708:AC771" si="76">IF(OR(AA708="YES",AA708="Enter date 2nd dose administered"),"YES",IF(AND(J708="Janssen/Johnson &amp; Johnson",R708="YES"),"YES",IF(OR(L708="Medical Contraindication",U708="Medical Contraindication"),"Medical Contraindication",IF(AND(R708="YES",T708=""),"NEEDS 2ND DOSE",IF(AND(R708="Enter date 1st dose administered",T708=""),"NEEDS 2ND DOSE",IF(AND(R708="YES",U708="Offered and Declined"),"Refused 2nd Dose",IF(OR(R708="NO",R708="Enter reason for refusal"),"NO",IF(OR(R708="Unknown",AA708="Unknown"),"Unknown",""))))))))</f>
        <v/>
      </c>
    </row>
    <row r="709" spans="7:29">
      <c r="G709" s="89" t="str">
        <f t="shared" ca="1" si="71"/>
        <v/>
      </c>
      <c r="M709" s="16"/>
      <c r="N709" s="16"/>
      <c r="Q709" s="16"/>
      <c r="R709" s="59" t="str">
        <f t="shared" si="72"/>
        <v/>
      </c>
      <c r="S709" s="19" t="str">
        <f t="shared" si="73"/>
        <v/>
      </c>
      <c r="V709" s="16"/>
      <c r="W709" s="16"/>
      <c r="Z709" s="16"/>
      <c r="AA709" s="59" t="str">
        <f t="shared" si="74"/>
        <v/>
      </c>
      <c r="AB709" s="64" t="str">
        <f t="shared" si="75"/>
        <v/>
      </c>
      <c r="AC709" s="19" t="str">
        <f t="shared" si="76"/>
        <v/>
      </c>
    </row>
    <row r="710" spans="7:29">
      <c r="G710" s="89" t="str">
        <f t="shared" ca="1" si="71"/>
        <v/>
      </c>
      <c r="M710" s="16"/>
      <c r="N710" s="16"/>
      <c r="Q710" s="16"/>
      <c r="R710" s="59" t="str">
        <f t="shared" si="72"/>
        <v/>
      </c>
      <c r="S710" s="19" t="str">
        <f t="shared" si="73"/>
        <v/>
      </c>
      <c r="V710" s="16"/>
      <c r="W710" s="16"/>
      <c r="Z710" s="16"/>
      <c r="AA710" s="59" t="str">
        <f t="shared" si="74"/>
        <v/>
      </c>
      <c r="AB710" s="64" t="str">
        <f t="shared" si="75"/>
        <v/>
      </c>
      <c r="AC710" s="19" t="str">
        <f t="shared" si="76"/>
        <v/>
      </c>
    </row>
    <row r="711" spans="7:29">
      <c r="G711" s="89" t="str">
        <f t="shared" ca="1" si="71"/>
        <v/>
      </c>
      <c r="M711" s="16"/>
      <c r="N711" s="16"/>
      <c r="Q711" s="16"/>
      <c r="R711" s="59" t="str">
        <f t="shared" si="72"/>
        <v/>
      </c>
      <c r="S711" s="19" t="str">
        <f t="shared" si="73"/>
        <v/>
      </c>
      <c r="V711" s="16"/>
      <c r="W711" s="16"/>
      <c r="Z711" s="16"/>
      <c r="AA711" s="59" t="str">
        <f t="shared" si="74"/>
        <v/>
      </c>
      <c r="AB711" s="64" t="str">
        <f t="shared" si="75"/>
        <v/>
      </c>
      <c r="AC711" s="19" t="str">
        <f t="shared" si="76"/>
        <v/>
      </c>
    </row>
    <row r="712" spans="7:29">
      <c r="G712" s="89" t="str">
        <f t="shared" ca="1" si="71"/>
        <v/>
      </c>
      <c r="M712" s="16"/>
      <c r="N712" s="16"/>
      <c r="Q712" s="16"/>
      <c r="R712" s="59" t="str">
        <f t="shared" si="72"/>
        <v/>
      </c>
      <c r="S712" s="19" t="str">
        <f t="shared" si="73"/>
        <v/>
      </c>
      <c r="V712" s="16"/>
      <c r="W712" s="16"/>
      <c r="Z712" s="16"/>
      <c r="AA712" s="59" t="str">
        <f t="shared" si="74"/>
        <v/>
      </c>
      <c r="AB712" s="64" t="str">
        <f t="shared" si="75"/>
        <v/>
      </c>
      <c r="AC712" s="19" t="str">
        <f t="shared" si="76"/>
        <v/>
      </c>
    </row>
    <row r="713" spans="7:29">
      <c r="G713" s="89" t="str">
        <f t="shared" ca="1" si="71"/>
        <v/>
      </c>
      <c r="M713" s="16"/>
      <c r="N713" s="16"/>
      <c r="Q713" s="16"/>
      <c r="R713" s="59" t="str">
        <f t="shared" si="72"/>
        <v/>
      </c>
      <c r="S713" s="19" t="str">
        <f t="shared" si="73"/>
        <v/>
      </c>
      <c r="V713" s="16"/>
      <c r="W713" s="16"/>
      <c r="Z713" s="16"/>
      <c r="AA713" s="59" t="str">
        <f t="shared" si="74"/>
        <v/>
      </c>
      <c r="AB713" s="64" t="str">
        <f t="shared" si="75"/>
        <v/>
      </c>
      <c r="AC713" s="19" t="str">
        <f t="shared" si="76"/>
        <v/>
      </c>
    </row>
    <row r="714" spans="7:29">
      <c r="G714" s="89" t="str">
        <f t="shared" ca="1" si="71"/>
        <v/>
      </c>
      <c r="M714" s="16"/>
      <c r="N714" s="16"/>
      <c r="Q714" s="16"/>
      <c r="R714" s="59" t="str">
        <f t="shared" si="72"/>
        <v/>
      </c>
      <c r="S714" s="19" t="str">
        <f t="shared" si="73"/>
        <v/>
      </c>
      <c r="V714" s="16"/>
      <c r="W714" s="16"/>
      <c r="Z714" s="16"/>
      <c r="AA714" s="59" t="str">
        <f t="shared" si="74"/>
        <v/>
      </c>
      <c r="AB714" s="64" t="str">
        <f t="shared" si="75"/>
        <v/>
      </c>
      <c r="AC714" s="19" t="str">
        <f t="shared" si="76"/>
        <v/>
      </c>
    </row>
    <row r="715" spans="7:29">
      <c r="G715" s="89" t="str">
        <f t="shared" ca="1" si="71"/>
        <v/>
      </c>
      <c r="M715" s="16"/>
      <c r="N715" s="16"/>
      <c r="Q715" s="16"/>
      <c r="R715" s="59" t="str">
        <f t="shared" si="72"/>
        <v/>
      </c>
      <c r="S715" s="19" t="str">
        <f t="shared" si="73"/>
        <v/>
      </c>
      <c r="V715" s="16"/>
      <c r="W715" s="16"/>
      <c r="Z715" s="16"/>
      <c r="AA715" s="59" t="str">
        <f t="shared" si="74"/>
        <v/>
      </c>
      <c r="AB715" s="64" t="str">
        <f t="shared" si="75"/>
        <v/>
      </c>
      <c r="AC715" s="19" t="str">
        <f t="shared" si="76"/>
        <v/>
      </c>
    </row>
    <row r="716" spans="7:29">
      <c r="G716" s="89" t="str">
        <f t="shared" ca="1" si="71"/>
        <v/>
      </c>
      <c r="M716" s="16"/>
      <c r="N716" s="16"/>
      <c r="Q716" s="16"/>
      <c r="R716" s="59" t="str">
        <f t="shared" si="72"/>
        <v/>
      </c>
      <c r="S716" s="19" t="str">
        <f t="shared" si="73"/>
        <v/>
      </c>
      <c r="V716" s="16"/>
      <c r="W716" s="16"/>
      <c r="Z716" s="16"/>
      <c r="AA716" s="59" t="str">
        <f t="shared" si="74"/>
        <v/>
      </c>
      <c r="AB716" s="64" t="str">
        <f t="shared" si="75"/>
        <v/>
      </c>
      <c r="AC716" s="19" t="str">
        <f t="shared" si="76"/>
        <v/>
      </c>
    </row>
    <row r="717" spans="7:29">
      <c r="G717" s="89" t="str">
        <f t="shared" ca="1" si="71"/>
        <v/>
      </c>
      <c r="M717" s="16"/>
      <c r="N717" s="16"/>
      <c r="Q717" s="16"/>
      <c r="R717" s="59" t="str">
        <f t="shared" si="72"/>
        <v/>
      </c>
      <c r="S717" s="19" t="str">
        <f t="shared" si="73"/>
        <v/>
      </c>
      <c r="V717" s="16"/>
      <c r="W717" s="16"/>
      <c r="Z717" s="16"/>
      <c r="AA717" s="59" t="str">
        <f t="shared" si="74"/>
        <v/>
      </c>
      <c r="AB717" s="64" t="str">
        <f t="shared" si="75"/>
        <v/>
      </c>
      <c r="AC717" s="19" t="str">
        <f t="shared" si="76"/>
        <v/>
      </c>
    </row>
    <row r="718" spans="7:29">
      <c r="G718" s="89" t="str">
        <f t="shared" ca="1" si="71"/>
        <v/>
      </c>
      <c r="M718" s="16"/>
      <c r="N718" s="16"/>
      <c r="Q718" s="16"/>
      <c r="R718" s="59" t="str">
        <f t="shared" si="72"/>
        <v/>
      </c>
      <c r="S718" s="19" t="str">
        <f t="shared" si="73"/>
        <v/>
      </c>
      <c r="V718" s="16"/>
      <c r="W718" s="16"/>
      <c r="Z718" s="16"/>
      <c r="AA718" s="59" t="str">
        <f t="shared" si="74"/>
        <v/>
      </c>
      <c r="AB718" s="64" t="str">
        <f t="shared" si="75"/>
        <v/>
      </c>
      <c r="AC718" s="19" t="str">
        <f t="shared" si="76"/>
        <v/>
      </c>
    </row>
    <row r="719" spans="7:29">
      <c r="G719" s="89" t="str">
        <f t="shared" ca="1" si="71"/>
        <v/>
      </c>
      <c r="M719" s="16"/>
      <c r="N719" s="16"/>
      <c r="Q719" s="16"/>
      <c r="R719" s="59" t="str">
        <f t="shared" si="72"/>
        <v/>
      </c>
      <c r="S719" s="19" t="str">
        <f t="shared" si="73"/>
        <v/>
      </c>
      <c r="V719" s="16"/>
      <c r="W719" s="16"/>
      <c r="Z719" s="16"/>
      <c r="AA719" s="59" t="str">
        <f t="shared" si="74"/>
        <v/>
      </c>
      <c r="AB719" s="64" t="str">
        <f t="shared" si="75"/>
        <v/>
      </c>
      <c r="AC719" s="19" t="str">
        <f t="shared" si="76"/>
        <v/>
      </c>
    </row>
    <row r="720" spans="7:29">
      <c r="G720" s="89" t="str">
        <f t="shared" ca="1" si="71"/>
        <v/>
      </c>
      <c r="M720" s="16"/>
      <c r="N720" s="16"/>
      <c r="Q720" s="16"/>
      <c r="R720" s="59" t="str">
        <f t="shared" si="72"/>
        <v/>
      </c>
      <c r="S720" s="19" t="str">
        <f t="shared" si="73"/>
        <v/>
      </c>
      <c r="V720" s="16"/>
      <c r="W720" s="16"/>
      <c r="Z720" s="16"/>
      <c r="AA720" s="59" t="str">
        <f t="shared" si="74"/>
        <v/>
      </c>
      <c r="AB720" s="64" t="str">
        <f t="shared" si="75"/>
        <v/>
      </c>
      <c r="AC720" s="19" t="str">
        <f t="shared" si="76"/>
        <v/>
      </c>
    </row>
    <row r="721" spans="7:29">
      <c r="G721" s="89" t="str">
        <f t="shared" ca="1" si="71"/>
        <v/>
      </c>
      <c r="M721" s="16"/>
      <c r="N721" s="16"/>
      <c r="Q721" s="16"/>
      <c r="R721" s="59" t="str">
        <f t="shared" si="72"/>
        <v/>
      </c>
      <c r="S721" s="19" t="str">
        <f t="shared" si="73"/>
        <v/>
      </c>
      <c r="V721" s="16"/>
      <c r="W721" s="16"/>
      <c r="Z721" s="16"/>
      <c r="AA721" s="59" t="str">
        <f t="shared" si="74"/>
        <v/>
      </c>
      <c r="AB721" s="64" t="str">
        <f t="shared" si="75"/>
        <v/>
      </c>
      <c r="AC721" s="19" t="str">
        <f t="shared" si="76"/>
        <v/>
      </c>
    </row>
    <row r="722" spans="7:29">
      <c r="G722" s="89" t="str">
        <f t="shared" ca="1" si="71"/>
        <v/>
      </c>
      <c r="M722" s="16"/>
      <c r="N722" s="16"/>
      <c r="Q722" s="16"/>
      <c r="R722" s="59" t="str">
        <f t="shared" si="72"/>
        <v/>
      </c>
      <c r="S722" s="19" t="str">
        <f t="shared" si="73"/>
        <v/>
      </c>
      <c r="V722" s="16"/>
      <c r="W722" s="16"/>
      <c r="Z722" s="16"/>
      <c r="AA722" s="59" t="str">
        <f t="shared" si="74"/>
        <v/>
      </c>
      <c r="AB722" s="64" t="str">
        <f t="shared" si="75"/>
        <v/>
      </c>
      <c r="AC722" s="19" t="str">
        <f t="shared" si="76"/>
        <v/>
      </c>
    </row>
    <row r="723" spans="7:29">
      <c r="G723" s="89" t="str">
        <f t="shared" ca="1" si="71"/>
        <v/>
      </c>
      <c r="M723" s="16"/>
      <c r="N723" s="16"/>
      <c r="Q723" s="16"/>
      <c r="R723" s="59" t="str">
        <f t="shared" si="72"/>
        <v/>
      </c>
      <c r="S723" s="19" t="str">
        <f t="shared" si="73"/>
        <v/>
      </c>
      <c r="V723" s="16"/>
      <c r="W723" s="16"/>
      <c r="Z723" s="16"/>
      <c r="AA723" s="59" t="str">
        <f t="shared" si="74"/>
        <v/>
      </c>
      <c r="AB723" s="64" t="str">
        <f t="shared" si="75"/>
        <v/>
      </c>
      <c r="AC723" s="19" t="str">
        <f t="shared" si="76"/>
        <v/>
      </c>
    </row>
    <row r="724" spans="7:29">
      <c r="G724" s="89" t="str">
        <f t="shared" ca="1" si="71"/>
        <v/>
      </c>
      <c r="M724" s="16"/>
      <c r="N724" s="16"/>
      <c r="Q724" s="16"/>
      <c r="R724" s="59" t="str">
        <f t="shared" si="72"/>
        <v/>
      </c>
      <c r="S724" s="19" t="str">
        <f t="shared" si="73"/>
        <v/>
      </c>
      <c r="V724" s="16"/>
      <c r="W724" s="16"/>
      <c r="Z724" s="16"/>
      <c r="AA724" s="59" t="str">
        <f t="shared" si="74"/>
        <v/>
      </c>
      <c r="AB724" s="64" t="str">
        <f t="shared" si="75"/>
        <v/>
      </c>
      <c r="AC724" s="19" t="str">
        <f t="shared" si="76"/>
        <v/>
      </c>
    </row>
    <row r="725" spans="7:29">
      <c r="G725" s="89" t="str">
        <f t="shared" ca="1" si="71"/>
        <v/>
      </c>
      <c r="M725" s="16"/>
      <c r="N725" s="16"/>
      <c r="Q725" s="16"/>
      <c r="R725" s="59" t="str">
        <f t="shared" si="72"/>
        <v/>
      </c>
      <c r="S725" s="19" t="str">
        <f t="shared" si="73"/>
        <v/>
      </c>
      <c r="V725" s="16"/>
      <c r="W725" s="16"/>
      <c r="Z725" s="16"/>
      <c r="AA725" s="59" t="str">
        <f t="shared" si="74"/>
        <v/>
      </c>
      <c r="AB725" s="64" t="str">
        <f t="shared" si="75"/>
        <v/>
      </c>
      <c r="AC725" s="19" t="str">
        <f t="shared" si="76"/>
        <v/>
      </c>
    </row>
    <row r="726" spans="7:29">
      <c r="G726" s="89" t="str">
        <f t="shared" ca="1" si="71"/>
        <v/>
      </c>
      <c r="M726" s="16"/>
      <c r="N726" s="16"/>
      <c r="Q726" s="16"/>
      <c r="R726" s="59" t="str">
        <f t="shared" si="72"/>
        <v/>
      </c>
      <c r="S726" s="19" t="str">
        <f t="shared" si="73"/>
        <v/>
      </c>
      <c r="V726" s="16"/>
      <c r="W726" s="16"/>
      <c r="Z726" s="16"/>
      <c r="AA726" s="59" t="str">
        <f t="shared" si="74"/>
        <v/>
      </c>
      <c r="AB726" s="64" t="str">
        <f t="shared" si="75"/>
        <v/>
      </c>
      <c r="AC726" s="19" t="str">
        <f t="shared" si="76"/>
        <v/>
      </c>
    </row>
    <row r="727" spans="7:29">
      <c r="G727" s="89" t="str">
        <f t="shared" ca="1" si="71"/>
        <v/>
      </c>
      <c r="M727" s="16"/>
      <c r="N727" s="16"/>
      <c r="Q727" s="16"/>
      <c r="R727" s="59" t="str">
        <f t="shared" si="72"/>
        <v/>
      </c>
      <c r="S727" s="19" t="str">
        <f t="shared" si="73"/>
        <v/>
      </c>
      <c r="V727" s="16"/>
      <c r="W727" s="16"/>
      <c r="Z727" s="16"/>
      <c r="AA727" s="59" t="str">
        <f t="shared" si="74"/>
        <v/>
      </c>
      <c r="AB727" s="64" t="str">
        <f t="shared" si="75"/>
        <v/>
      </c>
      <c r="AC727" s="19" t="str">
        <f t="shared" si="76"/>
        <v/>
      </c>
    </row>
    <row r="728" spans="7:29">
      <c r="G728" s="89" t="str">
        <f t="shared" ca="1" si="71"/>
        <v/>
      </c>
      <c r="M728" s="16"/>
      <c r="N728" s="16"/>
      <c r="Q728" s="16"/>
      <c r="R728" s="59" t="str">
        <f t="shared" si="72"/>
        <v/>
      </c>
      <c r="S728" s="19" t="str">
        <f t="shared" si="73"/>
        <v/>
      </c>
      <c r="V728" s="16"/>
      <c r="W728" s="16"/>
      <c r="Z728" s="16"/>
      <c r="AA728" s="59" t="str">
        <f t="shared" si="74"/>
        <v/>
      </c>
      <c r="AB728" s="64" t="str">
        <f t="shared" si="75"/>
        <v/>
      </c>
      <c r="AC728" s="19" t="str">
        <f t="shared" si="76"/>
        <v/>
      </c>
    </row>
    <row r="729" spans="7:29">
      <c r="G729" s="89" t="str">
        <f t="shared" ca="1" si="71"/>
        <v/>
      </c>
      <c r="M729" s="16"/>
      <c r="N729" s="16"/>
      <c r="Q729" s="16"/>
      <c r="R729" s="59" t="str">
        <f t="shared" si="72"/>
        <v/>
      </c>
      <c r="S729" s="19" t="str">
        <f t="shared" si="73"/>
        <v/>
      </c>
      <c r="V729" s="16"/>
      <c r="W729" s="16"/>
      <c r="Z729" s="16"/>
      <c r="AA729" s="59" t="str">
        <f t="shared" si="74"/>
        <v/>
      </c>
      <c r="AB729" s="64" t="str">
        <f t="shared" si="75"/>
        <v/>
      </c>
      <c r="AC729" s="19" t="str">
        <f t="shared" si="76"/>
        <v/>
      </c>
    </row>
    <row r="730" spans="7:29">
      <c r="G730" s="89" t="str">
        <f t="shared" ca="1" si="71"/>
        <v/>
      </c>
      <c r="M730" s="16"/>
      <c r="N730" s="16"/>
      <c r="Q730" s="16"/>
      <c r="R730" s="59" t="str">
        <f t="shared" si="72"/>
        <v/>
      </c>
      <c r="S730" s="19" t="str">
        <f t="shared" si="73"/>
        <v/>
      </c>
      <c r="V730" s="16"/>
      <c r="W730" s="16"/>
      <c r="Z730" s="16"/>
      <c r="AA730" s="59" t="str">
        <f t="shared" si="74"/>
        <v/>
      </c>
      <c r="AB730" s="64" t="str">
        <f t="shared" si="75"/>
        <v/>
      </c>
      <c r="AC730" s="19" t="str">
        <f t="shared" si="76"/>
        <v/>
      </c>
    </row>
    <row r="731" spans="7:29">
      <c r="G731" s="89" t="str">
        <f t="shared" ca="1" si="71"/>
        <v/>
      </c>
      <c r="M731" s="16"/>
      <c r="N731" s="16"/>
      <c r="Q731" s="16"/>
      <c r="R731" s="59" t="str">
        <f t="shared" si="72"/>
        <v/>
      </c>
      <c r="S731" s="19" t="str">
        <f t="shared" si="73"/>
        <v/>
      </c>
      <c r="V731" s="16"/>
      <c r="W731" s="16"/>
      <c r="Z731" s="16"/>
      <c r="AA731" s="59" t="str">
        <f t="shared" si="74"/>
        <v/>
      </c>
      <c r="AB731" s="64" t="str">
        <f t="shared" si="75"/>
        <v/>
      </c>
      <c r="AC731" s="19" t="str">
        <f t="shared" si="76"/>
        <v/>
      </c>
    </row>
    <row r="732" spans="7:29">
      <c r="G732" s="89" t="str">
        <f t="shared" ca="1" si="71"/>
        <v/>
      </c>
      <c r="M732" s="16"/>
      <c r="N732" s="16"/>
      <c r="Q732" s="16"/>
      <c r="R732" s="59" t="str">
        <f t="shared" si="72"/>
        <v/>
      </c>
      <c r="S732" s="19" t="str">
        <f t="shared" si="73"/>
        <v/>
      </c>
      <c r="V732" s="16"/>
      <c r="W732" s="16"/>
      <c r="Z732" s="16"/>
      <c r="AA732" s="59" t="str">
        <f t="shared" si="74"/>
        <v/>
      </c>
      <c r="AB732" s="64" t="str">
        <f t="shared" si="75"/>
        <v/>
      </c>
      <c r="AC732" s="19" t="str">
        <f t="shared" si="76"/>
        <v/>
      </c>
    </row>
    <row r="733" spans="7:29">
      <c r="G733" s="89" t="str">
        <f t="shared" ca="1" si="71"/>
        <v/>
      </c>
      <c r="M733" s="16"/>
      <c r="N733" s="16"/>
      <c r="Q733" s="16"/>
      <c r="R733" s="59" t="str">
        <f t="shared" si="72"/>
        <v/>
      </c>
      <c r="S733" s="19" t="str">
        <f t="shared" si="73"/>
        <v/>
      </c>
      <c r="V733" s="16"/>
      <c r="W733" s="16"/>
      <c r="Z733" s="16"/>
      <c r="AA733" s="59" t="str">
        <f t="shared" si="74"/>
        <v/>
      </c>
      <c r="AB733" s="64" t="str">
        <f t="shared" si="75"/>
        <v/>
      </c>
      <c r="AC733" s="19" t="str">
        <f t="shared" si="76"/>
        <v/>
      </c>
    </row>
    <row r="734" spans="7:29">
      <c r="G734" s="89" t="str">
        <f t="shared" ca="1" si="71"/>
        <v/>
      </c>
      <c r="M734" s="16"/>
      <c r="N734" s="16"/>
      <c r="Q734" s="16"/>
      <c r="R734" s="59" t="str">
        <f t="shared" si="72"/>
        <v/>
      </c>
      <c r="S734" s="19" t="str">
        <f t="shared" si="73"/>
        <v/>
      </c>
      <c r="V734" s="16"/>
      <c r="W734" s="16"/>
      <c r="Z734" s="16"/>
      <c r="AA734" s="59" t="str">
        <f t="shared" si="74"/>
        <v/>
      </c>
      <c r="AB734" s="64" t="str">
        <f t="shared" si="75"/>
        <v/>
      </c>
      <c r="AC734" s="19" t="str">
        <f t="shared" si="76"/>
        <v/>
      </c>
    </row>
    <row r="735" spans="7:29">
      <c r="G735" s="89" t="str">
        <f t="shared" ca="1" si="71"/>
        <v/>
      </c>
      <c r="M735" s="16"/>
      <c r="N735" s="16"/>
      <c r="Q735" s="16"/>
      <c r="R735" s="59" t="str">
        <f t="shared" si="72"/>
        <v/>
      </c>
      <c r="S735" s="19" t="str">
        <f t="shared" si="73"/>
        <v/>
      </c>
      <c r="V735" s="16"/>
      <c r="W735" s="16"/>
      <c r="Z735" s="16"/>
      <c r="AA735" s="59" t="str">
        <f t="shared" si="74"/>
        <v/>
      </c>
      <c r="AB735" s="64" t="str">
        <f t="shared" si="75"/>
        <v/>
      </c>
      <c r="AC735" s="19" t="str">
        <f t="shared" si="76"/>
        <v/>
      </c>
    </row>
    <row r="736" spans="7:29">
      <c r="G736" s="89" t="str">
        <f t="shared" ca="1" si="71"/>
        <v/>
      </c>
      <c r="M736" s="16"/>
      <c r="N736" s="16"/>
      <c r="Q736" s="16"/>
      <c r="R736" s="59" t="str">
        <f t="shared" si="72"/>
        <v/>
      </c>
      <c r="S736" s="19" t="str">
        <f t="shared" si="73"/>
        <v/>
      </c>
      <c r="V736" s="16"/>
      <c r="W736" s="16"/>
      <c r="Z736" s="16"/>
      <c r="AA736" s="59" t="str">
        <f t="shared" si="74"/>
        <v/>
      </c>
      <c r="AB736" s="64" t="str">
        <f t="shared" si="75"/>
        <v/>
      </c>
      <c r="AC736" s="19" t="str">
        <f t="shared" si="76"/>
        <v/>
      </c>
    </row>
    <row r="737" spans="7:29">
      <c r="G737" s="89" t="str">
        <f t="shared" ca="1" si="71"/>
        <v/>
      </c>
      <c r="M737" s="16"/>
      <c r="N737" s="16"/>
      <c r="Q737" s="16"/>
      <c r="R737" s="59" t="str">
        <f t="shared" si="72"/>
        <v/>
      </c>
      <c r="S737" s="19" t="str">
        <f t="shared" si="73"/>
        <v/>
      </c>
      <c r="V737" s="16"/>
      <c r="W737" s="16"/>
      <c r="Z737" s="16"/>
      <c r="AA737" s="59" t="str">
        <f t="shared" si="74"/>
        <v/>
      </c>
      <c r="AB737" s="64" t="str">
        <f t="shared" si="75"/>
        <v/>
      </c>
      <c r="AC737" s="19" t="str">
        <f t="shared" si="76"/>
        <v/>
      </c>
    </row>
    <row r="738" spans="7:29">
      <c r="G738" s="89" t="str">
        <f t="shared" ca="1" si="71"/>
        <v/>
      </c>
      <c r="M738" s="16"/>
      <c r="N738" s="16"/>
      <c r="Q738" s="16"/>
      <c r="R738" s="59" t="str">
        <f t="shared" si="72"/>
        <v/>
      </c>
      <c r="S738" s="19" t="str">
        <f t="shared" si="73"/>
        <v/>
      </c>
      <c r="V738" s="16"/>
      <c r="W738" s="16"/>
      <c r="Z738" s="16"/>
      <c r="AA738" s="59" t="str">
        <f t="shared" si="74"/>
        <v/>
      </c>
      <c r="AB738" s="64" t="str">
        <f t="shared" si="75"/>
        <v/>
      </c>
      <c r="AC738" s="19" t="str">
        <f t="shared" si="76"/>
        <v/>
      </c>
    </row>
    <row r="739" spans="7:29">
      <c r="G739" s="89" t="str">
        <f t="shared" ca="1" si="71"/>
        <v/>
      </c>
      <c r="M739" s="16"/>
      <c r="N739" s="16"/>
      <c r="Q739" s="16"/>
      <c r="R739" s="59" t="str">
        <f t="shared" si="72"/>
        <v/>
      </c>
      <c r="S739" s="19" t="str">
        <f t="shared" si="73"/>
        <v/>
      </c>
      <c r="V739" s="16"/>
      <c r="W739" s="16"/>
      <c r="Z739" s="16"/>
      <c r="AA739" s="59" t="str">
        <f t="shared" si="74"/>
        <v/>
      </c>
      <c r="AB739" s="64" t="str">
        <f t="shared" si="75"/>
        <v/>
      </c>
      <c r="AC739" s="19" t="str">
        <f t="shared" si="76"/>
        <v/>
      </c>
    </row>
    <row r="740" spans="7:29">
      <c r="G740" s="89" t="str">
        <f t="shared" ca="1" si="71"/>
        <v/>
      </c>
      <c r="M740" s="16"/>
      <c r="N740" s="16"/>
      <c r="Q740" s="16"/>
      <c r="R740" s="59" t="str">
        <f t="shared" si="72"/>
        <v/>
      </c>
      <c r="S740" s="19" t="str">
        <f t="shared" si="73"/>
        <v/>
      </c>
      <c r="V740" s="16"/>
      <c r="W740" s="16"/>
      <c r="Z740" s="16"/>
      <c r="AA740" s="59" t="str">
        <f t="shared" si="74"/>
        <v/>
      </c>
      <c r="AB740" s="64" t="str">
        <f t="shared" si="75"/>
        <v/>
      </c>
      <c r="AC740" s="19" t="str">
        <f t="shared" si="76"/>
        <v/>
      </c>
    </row>
    <row r="741" spans="7:29">
      <c r="G741" s="89" t="str">
        <f t="shared" ca="1" si="71"/>
        <v/>
      </c>
      <c r="M741" s="16"/>
      <c r="N741" s="16"/>
      <c r="Q741" s="16"/>
      <c r="R741" s="59" t="str">
        <f t="shared" si="72"/>
        <v/>
      </c>
      <c r="S741" s="19" t="str">
        <f t="shared" si="73"/>
        <v/>
      </c>
      <c r="V741" s="16"/>
      <c r="W741" s="16"/>
      <c r="Z741" s="16"/>
      <c r="AA741" s="59" t="str">
        <f t="shared" si="74"/>
        <v/>
      </c>
      <c r="AB741" s="64" t="str">
        <f t="shared" si="75"/>
        <v/>
      </c>
      <c r="AC741" s="19" t="str">
        <f t="shared" si="76"/>
        <v/>
      </c>
    </row>
    <row r="742" spans="7:29">
      <c r="G742" s="89" t="str">
        <f t="shared" ca="1" si="71"/>
        <v/>
      </c>
      <c r="M742" s="16"/>
      <c r="N742" s="16"/>
      <c r="Q742" s="16"/>
      <c r="R742" s="59" t="str">
        <f t="shared" si="72"/>
        <v/>
      </c>
      <c r="S742" s="19" t="str">
        <f t="shared" si="73"/>
        <v/>
      </c>
      <c r="V742" s="16"/>
      <c r="W742" s="16"/>
      <c r="Z742" s="16"/>
      <c r="AA742" s="59" t="str">
        <f t="shared" si="74"/>
        <v/>
      </c>
      <c r="AB742" s="64" t="str">
        <f t="shared" si="75"/>
        <v/>
      </c>
      <c r="AC742" s="19" t="str">
        <f t="shared" si="76"/>
        <v/>
      </c>
    </row>
    <row r="743" spans="7:29">
      <c r="G743" s="89" t="str">
        <f t="shared" ca="1" si="71"/>
        <v/>
      </c>
      <c r="M743" s="16"/>
      <c r="N743" s="16"/>
      <c r="Q743" s="16"/>
      <c r="R743" s="59" t="str">
        <f t="shared" si="72"/>
        <v/>
      </c>
      <c r="S743" s="19" t="str">
        <f t="shared" si="73"/>
        <v/>
      </c>
      <c r="V743" s="16"/>
      <c r="W743" s="16"/>
      <c r="Z743" s="16"/>
      <c r="AA743" s="59" t="str">
        <f t="shared" si="74"/>
        <v/>
      </c>
      <c r="AB743" s="64" t="str">
        <f t="shared" si="75"/>
        <v/>
      </c>
      <c r="AC743" s="19" t="str">
        <f t="shared" si="76"/>
        <v/>
      </c>
    </row>
    <row r="744" spans="7:29">
      <c r="G744" s="89" t="str">
        <f t="shared" ca="1" si="71"/>
        <v/>
      </c>
      <c r="M744" s="16"/>
      <c r="N744" s="16"/>
      <c r="Q744" s="16"/>
      <c r="R744" s="59" t="str">
        <f t="shared" si="72"/>
        <v/>
      </c>
      <c r="S744" s="19" t="str">
        <f t="shared" si="73"/>
        <v/>
      </c>
      <c r="V744" s="16"/>
      <c r="W744" s="16"/>
      <c r="Z744" s="16"/>
      <c r="AA744" s="59" t="str">
        <f t="shared" si="74"/>
        <v/>
      </c>
      <c r="AB744" s="64" t="str">
        <f t="shared" si="75"/>
        <v/>
      </c>
      <c r="AC744" s="19" t="str">
        <f t="shared" si="76"/>
        <v/>
      </c>
    </row>
    <row r="745" spans="7:29">
      <c r="G745" s="89" t="str">
        <f t="shared" ca="1" si="71"/>
        <v/>
      </c>
      <c r="M745" s="16"/>
      <c r="N745" s="16"/>
      <c r="Q745" s="16"/>
      <c r="R745" s="59" t="str">
        <f t="shared" si="72"/>
        <v/>
      </c>
      <c r="S745" s="19" t="str">
        <f t="shared" si="73"/>
        <v/>
      </c>
      <c r="V745" s="16"/>
      <c r="W745" s="16"/>
      <c r="Z745" s="16"/>
      <c r="AA745" s="59" t="str">
        <f t="shared" si="74"/>
        <v/>
      </c>
      <c r="AB745" s="64" t="str">
        <f t="shared" si="75"/>
        <v/>
      </c>
      <c r="AC745" s="19" t="str">
        <f t="shared" si="76"/>
        <v/>
      </c>
    </row>
    <row r="746" spans="7:29">
      <c r="G746" s="89" t="str">
        <f t="shared" ca="1" si="71"/>
        <v/>
      </c>
      <c r="M746" s="16"/>
      <c r="N746" s="16"/>
      <c r="Q746" s="16"/>
      <c r="R746" s="59" t="str">
        <f t="shared" si="72"/>
        <v/>
      </c>
      <c r="S746" s="19" t="str">
        <f t="shared" si="73"/>
        <v/>
      </c>
      <c r="V746" s="16"/>
      <c r="W746" s="16"/>
      <c r="Z746" s="16"/>
      <c r="AA746" s="59" t="str">
        <f t="shared" si="74"/>
        <v/>
      </c>
      <c r="AB746" s="64" t="str">
        <f t="shared" si="75"/>
        <v/>
      </c>
      <c r="AC746" s="19" t="str">
        <f t="shared" si="76"/>
        <v/>
      </c>
    </row>
    <row r="747" spans="7:29">
      <c r="G747" s="89" t="str">
        <f t="shared" ca="1" si="71"/>
        <v/>
      </c>
      <c r="M747" s="16"/>
      <c r="N747" s="16"/>
      <c r="Q747" s="16"/>
      <c r="R747" s="59" t="str">
        <f t="shared" si="72"/>
        <v/>
      </c>
      <c r="S747" s="19" t="str">
        <f t="shared" si="73"/>
        <v/>
      </c>
      <c r="V747" s="16"/>
      <c r="W747" s="16"/>
      <c r="Z747" s="16"/>
      <c r="AA747" s="59" t="str">
        <f t="shared" si="74"/>
        <v/>
      </c>
      <c r="AB747" s="64" t="str">
        <f t="shared" si="75"/>
        <v/>
      </c>
      <c r="AC747" s="19" t="str">
        <f t="shared" si="76"/>
        <v/>
      </c>
    </row>
    <row r="748" spans="7:29">
      <c r="G748" s="89" t="str">
        <f t="shared" ca="1" si="71"/>
        <v/>
      </c>
      <c r="M748" s="16"/>
      <c r="N748" s="16"/>
      <c r="Q748" s="16"/>
      <c r="R748" s="59" t="str">
        <f t="shared" si="72"/>
        <v/>
      </c>
      <c r="S748" s="19" t="str">
        <f t="shared" si="73"/>
        <v/>
      </c>
      <c r="V748" s="16"/>
      <c r="W748" s="16"/>
      <c r="Z748" s="16"/>
      <c r="AA748" s="59" t="str">
        <f t="shared" si="74"/>
        <v/>
      </c>
      <c r="AB748" s="64" t="str">
        <f t="shared" si="75"/>
        <v/>
      </c>
      <c r="AC748" s="19" t="str">
        <f t="shared" si="76"/>
        <v/>
      </c>
    </row>
    <row r="749" spans="7:29">
      <c r="G749" s="89" t="str">
        <f t="shared" ca="1" si="71"/>
        <v/>
      </c>
      <c r="M749" s="16"/>
      <c r="N749" s="16"/>
      <c r="Q749" s="16"/>
      <c r="R749" s="59" t="str">
        <f t="shared" si="72"/>
        <v/>
      </c>
      <c r="S749" s="19" t="str">
        <f t="shared" si="73"/>
        <v/>
      </c>
      <c r="V749" s="16"/>
      <c r="W749" s="16"/>
      <c r="Z749" s="16"/>
      <c r="AA749" s="59" t="str">
        <f t="shared" si="74"/>
        <v/>
      </c>
      <c r="AB749" s="64" t="str">
        <f t="shared" si="75"/>
        <v/>
      </c>
      <c r="AC749" s="19" t="str">
        <f t="shared" si="76"/>
        <v/>
      </c>
    </row>
    <row r="750" spans="7:29">
      <c r="G750" s="89" t="str">
        <f t="shared" ca="1" si="71"/>
        <v/>
      </c>
      <c r="M750" s="16"/>
      <c r="N750" s="16"/>
      <c r="Q750" s="16"/>
      <c r="R750" s="59" t="str">
        <f t="shared" si="72"/>
        <v/>
      </c>
      <c r="S750" s="19" t="str">
        <f t="shared" si="73"/>
        <v/>
      </c>
      <c r="V750" s="16"/>
      <c r="W750" s="16"/>
      <c r="Z750" s="16"/>
      <c r="AA750" s="59" t="str">
        <f t="shared" si="74"/>
        <v/>
      </c>
      <c r="AB750" s="64" t="str">
        <f t="shared" si="75"/>
        <v/>
      </c>
      <c r="AC750" s="19" t="str">
        <f t="shared" si="76"/>
        <v/>
      </c>
    </row>
    <row r="751" spans="7:29">
      <c r="G751" s="89" t="str">
        <f t="shared" ca="1" si="71"/>
        <v/>
      </c>
      <c r="M751" s="16"/>
      <c r="N751" s="16"/>
      <c r="Q751" s="16"/>
      <c r="R751" s="59" t="str">
        <f t="shared" si="72"/>
        <v/>
      </c>
      <c r="S751" s="19" t="str">
        <f t="shared" si="73"/>
        <v/>
      </c>
      <c r="V751" s="16"/>
      <c r="W751" s="16"/>
      <c r="Z751" s="16"/>
      <c r="AA751" s="59" t="str">
        <f t="shared" si="74"/>
        <v/>
      </c>
      <c r="AB751" s="64" t="str">
        <f t="shared" si="75"/>
        <v/>
      </c>
      <c r="AC751" s="19" t="str">
        <f t="shared" si="76"/>
        <v/>
      </c>
    </row>
    <row r="752" spans="7:29">
      <c r="G752" s="89" t="str">
        <f t="shared" ca="1" si="71"/>
        <v/>
      </c>
      <c r="M752" s="16"/>
      <c r="N752" s="16"/>
      <c r="Q752" s="16"/>
      <c r="R752" s="59" t="str">
        <f t="shared" si="72"/>
        <v/>
      </c>
      <c r="S752" s="19" t="str">
        <f t="shared" si="73"/>
        <v/>
      </c>
      <c r="V752" s="16"/>
      <c r="W752" s="16"/>
      <c r="Z752" s="16"/>
      <c r="AA752" s="59" t="str">
        <f t="shared" si="74"/>
        <v/>
      </c>
      <c r="AB752" s="64" t="str">
        <f t="shared" si="75"/>
        <v/>
      </c>
      <c r="AC752" s="19" t="str">
        <f t="shared" si="76"/>
        <v/>
      </c>
    </row>
    <row r="753" spans="7:29">
      <c r="G753" s="89" t="str">
        <f t="shared" ca="1" si="71"/>
        <v/>
      </c>
      <c r="M753" s="16"/>
      <c r="N753" s="16"/>
      <c r="Q753" s="16"/>
      <c r="R753" s="59" t="str">
        <f t="shared" si="72"/>
        <v/>
      </c>
      <c r="S753" s="19" t="str">
        <f t="shared" si="73"/>
        <v/>
      </c>
      <c r="V753" s="16"/>
      <c r="W753" s="16"/>
      <c r="Z753" s="16"/>
      <c r="AA753" s="59" t="str">
        <f t="shared" si="74"/>
        <v/>
      </c>
      <c r="AB753" s="64" t="str">
        <f t="shared" si="75"/>
        <v/>
      </c>
      <c r="AC753" s="19" t="str">
        <f t="shared" si="76"/>
        <v/>
      </c>
    </row>
    <row r="754" spans="7:29">
      <c r="G754" s="89" t="str">
        <f t="shared" ca="1" si="71"/>
        <v/>
      </c>
      <c r="M754" s="16"/>
      <c r="N754" s="16"/>
      <c r="Q754" s="16"/>
      <c r="R754" s="59" t="str">
        <f t="shared" si="72"/>
        <v/>
      </c>
      <c r="S754" s="19" t="str">
        <f t="shared" si="73"/>
        <v/>
      </c>
      <c r="V754" s="16"/>
      <c r="W754" s="16"/>
      <c r="Z754" s="16"/>
      <c r="AA754" s="59" t="str">
        <f t="shared" si="74"/>
        <v/>
      </c>
      <c r="AB754" s="64" t="str">
        <f t="shared" si="75"/>
        <v/>
      </c>
      <c r="AC754" s="19" t="str">
        <f t="shared" si="76"/>
        <v/>
      </c>
    </row>
    <row r="755" spans="7:29">
      <c r="G755" s="89" t="str">
        <f t="shared" ca="1" si="71"/>
        <v/>
      </c>
      <c r="M755" s="16"/>
      <c r="N755" s="16"/>
      <c r="Q755" s="16"/>
      <c r="R755" s="59" t="str">
        <f t="shared" si="72"/>
        <v/>
      </c>
      <c r="S755" s="19" t="str">
        <f t="shared" si="73"/>
        <v/>
      </c>
      <c r="V755" s="16"/>
      <c r="W755" s="16"/>
      <c r="Z755" s="16"/>
      <c r="AA755" s="59" t="str">
        <f t="shared" si="74"/>
        <v/>
      </c>
      <c r="AB755" s="64" t="str">
        <f t="shared" si="75"/>
        <v/>
      </c>
      <c r="AC755" s="19" t="str">
        <f t="shared" si="76"/>
        <v/>
      </c>
    </row>
    <row r="756" spans="7:29">
      <c r="G756" s="89" t="str">
        <f t="shared" ca="1" si="71"/>
        <v/>
      </c>
      <c r="M756" s="16"/>
      <c r="N756" s="16"/>
      <c r="Q756" s="16"/>
      <c r="R756" s="59" t="str">
        <f t="shared" si="72"/>
        <v/>
      </c>
      <c r="S756" s="19" t="str">
        <f t="shared" si="73"/>
        <v/>
      </c>
      <c r="V756" s="16"/>
      <c r="W756" s="16"/>
      <c r="Z756" s="16"/>
      <c r="AA756" s="59" t="str">
        <f t="shared" si="74"/>
        <v/>
      </c>
      <c r="AB756" s="64" t="str">
        <f t="shared" si="75"/>
        <v/>
      </c>
      <c r="AC756" s="19" t="str">
        <f t="shared" si="76"/>
        <v/>
      </c>
    </row>
    <row r="757" spans="7:29">
      <c r="G757" s="89" t="str">
        <f t="shared" ca="1" si="71"/>
        <v/>
      </c>
      <c r="M757" s="16"/>
      <c r="N757" s="16"/>
      <c r="Q757" s="16"/>
      <c r="R757" s="59" t="str">
        <f t="shared" si="72"/>
        <v/>
      </c>
      <c r="S757" s="19" t="str">
        <f t="shared" si="73"/>
        <v/>
      </c>
      <c r="V757" s="16"/>
      <c r="W757" s="16"/>
      <c r="Z757" s="16"/>
      <c r="AA757" s="59" t="str">
        <f t="shared" si="74"/>
        <v/>
      </c>
      <c r="AB757" s="64" t="str">
        <f t="shared" si="75"/>
        <v/>
      </c>
      <c r="AC757" s="19" t="str">
        <f t="shared" si="76"/>
        <v/>
      </c>
    </row>
    <row r="758" spans="7:29">
      <c r="G758" s="89" t="str">
        <f t="shared" ca="1" si="71"/>
        <v/>
      </c>
      <c r="M758" s="16"/>
      <c r="N758" s="16"/>
      <c r="Q758" s="16"/>
      <c r="R758" s="59" t="str">
        <f t="shared" si="72"/>
        <v/>
      </c>
      <c r="S758" s="19" t="str">
        <f t="shared" si="73"/>
        <v/>
      </c>
      <c r="V758" s="16"/>
      <c r="W758" s="16"/>
      <c r="Z758" s="16"/>
      <c r="AA758" s="59" t="str">
        <f t="shared" si="74"/>
        <v/>
      </c>
      <c r="AB758" s="64" t="str">
        <f t="shared" si="75"/>
        <v/>
      </c>
      <c r="AC758" s="19" t="str">
        <f t="shared" si="76"/>
        <v/>
      </c>
    </row>
    <row r="759" spans="7:29">
      <c r="G759" s="89" t="str">
        <f t="shared" ca="1" si="71"/>
        <v/>
      </c>
      <c r="M759" s="16"/>
      <c r="N759" s="16"/>
      <c r="Q759" s="16"/>
      <c r="R759" s="59" t="str">
        <f t="shared" si="72"/>
        <v/>
      </c>
      <c r="S759" s="19" t="str">
        <f t="shared" si="73"/>
        <v/>
      </c>
      <c r="V759" s="16"/>
      <c r="W759" s="16"/>
      <c r="Z759" s="16"/>
      <c r="AA759" s="59" t="str">
        <f t="shared" si="74"/>
        <v/>
      </c>
      <c r="AB759" s="64" t="str">
        <f t="shared" si="75"/>
        <v/>
      </c>
      <c r="AC759" s="19" t="str">
        <f t="shared" si="76"/>
        <v/>
      </c>
    </row>
    <row r="760" spans="7:29">
      <c r="G760" s="89" t="str">
        <f t="shared" ca="1" si="71"/>
        <v/>
      </c>
      <c r="M760" s="16"/>
      <c r="N760" s="16"/>
      <c r="Q760" s="16"/>
      <c r="R760" s="59" t="str">
        <f t="shared" si="72"/>
        <v/>
      </c>
      <c r="S760" s="19" t="str">
        <f t="shared" si="73"/>
        <v/>
      </c>
      <c r="V760" s="16"/>
      <c r="W760" s="16"/>
      <c r="Z760" s="16"/>
      <c r="AA760" s="59" t="str">
        <f t="shared" si="74"/>
        <v/>
      </c>
      <c r="AB760" s="64" t="str">
        <f t="shared" si="75"/>
        <v/>
      </c>
      <c r="AC760" s="19" t="str">
        <f t="shared" si="76"/>
        <v/>
      </c>
    </row>
    <row r="761" spans="7:29">
      <c r="G761" s="89" t="str">
        <f t="shared" ca="1" si="71"/>
        <v/>
      </c>
      <c r="M761" s="16"/>
      <c r="N761" s="16"/>
      <c r="Q761" s="16"/>
      <c r="R761" s="59" t="str">
        <f t="shared" si="72"/>
        <v/>
      </c>
      <c r="S761" s="19" t="str">
        <f t="shared" si="73"/>
        <v/>
      </c>
      <c r="V761" s="16"/>
      <c r="W761" s="16"/>
      <c r="Z761" s="16"/>
      <c r="AA761" s="59" t="str">
        <f t="shared" si="74"/>
        <v/>
      </c>
      <c r="AB761" s="64" t="str">
        <f t="shared" si="75"/>
        <v/>
      </c>
      <c r="AC761" s="19" t="str">
        <f t="shared" si="76"/>
        <v/>
      </c>
    </row>
    <row r="762" spans="7:29">
      <c r="G762" s="89" t="str">
        <f t="shared" ca="1" si="71"/>
        <v/>
      </c>
      <c r="M762" s="16"/>
      <c r="N762" s="16"/>
      <c r="Q762" s="16"/>
      <c r="R762" s="59" t="str">
        <f t="shared" si="72"/>
        <v/>
      </c>
      <c r="S762" s="19" t="str">
        <f t="shared" si="73"/>
        <v/>
      </c>
      <c r="V762" s="16"/>
      <c r="W762" s="16"/>
      <c r="Z762" s="16"/>
      <c r="AA762" s="59" t="str">
        <f t="shared" si="74"/>
        <v/>
      </c>
      <c r="AB762" s="64" t="str">
        <f t="shared" si="75"/>
        <v/>
      </c>
      <c r="AC762" s="19" t="str">
        <f t="shared" si="76"/>
        <v/>
      </c>
    </row>
    <row r="763" spans="7:29">
      <c r="G763" s="89" t="str">
        <f t="shared" ca="1" si="71"/>
        <v/>
      </c>
      <c r="M763" s="16"/>
      <c r="N763" s="16"/>
      <c r="Q763" s="16"/>
      <c r="R763" s="59" t="str">
        <f t="shared" si="72"/>
        <v/>
      </c>
      <c r="S763" s="19" t="str">
        <f t="shared" si="73"/>
        <v/>
      </c>
      <c r="V763" s="16"/>
      <c r="W763" s="16"/>
      <c r="Z763" s="16"/>
      <c r="AA763" s="59" t="str">
        <f t="shared" si="74"/>
        <v/>
      </c>
      <c r="AB763" s="64" t="str">
        <f t="shared" si="75"/>
        <v/>
      </c>
      <c r="AC763" s="19" t="str">
        <f t="shared" si="76"/>
        <v/>
      </c>
    </row>
    <row r="764" spans="7:29">
      <c r="G764" s="89" t="str">
        <f t="shared" ca="1" si="71"/>
        <v/>
      </c>
      <c r="M764" s="16"/>
      <c r="N764" s="16"/>
      <c r="Q764" s="16"/>
      <c r="R764" s="59" t="str">
        <f t="shared" si="72"/>
        <v/>
      </c>
      <c r="S764" s="19" t="str">
        <f t="shared" si="73"/>
        <v/>
      </c>
      <c r="V764" s="16"/>
      <c r="W764" s="16"/>
      <c r="Z764" s="16"/>
      <c r="AA764" s="59" t="str">
        <f t="shared" si="74"/>
        <v/>
      </c>
      <c r="AB764" s="64" t="str">
        <f t="shared" si="75"/>
        <v/>
      </c>
      <c r="AC764" s="19" t="str">
        <f t="shared" si="76"/>
        <v/>
      </c>
    </row>
    <row r="765" spans="7:29">
      <c r="G765" s="89" t="str">
        <f t="shared" ca="1" si="71"/>
        <v/>
      </c>
      <c r="M765" s="16"/>
      <c r="N765" s="16"/>
      <c r="Q765" s="16"/>
      <c r="R765" s="59" t="str">
        <f t="shared" si="72"/>
        <v/>
      </c>
      <c r="S765" s="19" t="str">
        <f t="shared" si="73"/>
        <v/>
      </c>
      <c r="V765" s="16"/>
      <c r="W765" s="16"/>
      <c r="Z765" s="16"/>
      <c r="AA765" s="59" t="str">
        <f t="shared" si="74"/>
        <v/>
      </c>
      <c r="AB765" s="64" t="str">
        <f t="shared" si="75"/>
        <v/>
      </c>
      <c r="AC765" s="19" t="str">
        <f t="shared" si="76"/>
        <v/>
      </c>
    </row>
    <row r="766" spans="7:29">
      <c r="G766" s="89" t="str">
        <f t="shared" ca="1" si="71"/>
        <v/>
      </c>
      <c r="M766" s="16"/>
      <c r="N766" s="16"/>
      <c r="Q766" s="16"/>
      <c r="R766" s="59" t="str">
        <f t="shared" si="72"/>
        <v/>
      </c>
      <c r="S766" s="19" t="str">
        <f t="shared" si="73"/>
        <v/>
      </c>
      <c r="V766" s="16"/>
      <c r="W766" s="16"/>
      <c r="Z766" s="16"/>
      <c r="AA766" s="59" t="str">
        <f t="shared" si="74"/>
        <v/>
      </c>
      <c r="AB766" s="64" t="str">
        <f t="shared" si="75"/>
        <v/>
      </c>
      <c r="AC766" s="19" t="str">
        <f t="shared" si="76"/>
        <v/>
      </c>
    </row>
    <row r="767" spans="7:29">
      <c r="G767" s="89" t="str">
        <f t="shared" ca="1" si="71"/>
        <v/>
      </c>
      <c r="M767" s="16"/>
      <c r="N767" s="16"/>
      <c r="Q767" s="16"/>
      <c r="R767" s="59" t="str">
        <f t="shared" si="72"/>
        <v/>
      </c>
      <c r="S767" s="19" t="str">
        <f t="shared" si="73"/>
        <v/>
      </c>
      <c r="V767" s="16"/>
      <c r="W767" s="16"/>
      <c r="Z767" s="16"/>
      <c r="AA767" s="59" t="str">
        <f t="shared" si="74"/>
        <v/>
      </c>
      <c r="AB767" s="64" t="str">
        <f t="shared" si="75"/>
        <v/>
      </c>
      <c r="AC767" s="19" t="str">
        <f t="shared" si="76"/>
        <v/>
      </c>
    </row>
    <row r="768" spans="7:29">
      <c r="G768" s="89" t="str">
        <f t="shared" ca="1" si="71"/>
        <v/>
      </c>
      <c r="M768" s="16"/>
      <c r="N768" s="16"/>
      <c r="Q768" s="16"/>
      <c r="R768" s="59" t="str">
        <f t="shared" si="72"/>
        <v/>
      </c>
      <c r="S768" s="19" t="str">
        <f t="shared" si="73"/>
        <v/>
      </c>
      <c r="V768" s="16"/>
      <c r="W768" s="16"/>
      <c r="Z768" s="16"/>
      <c r="AA768" s="59" t="str">
        <f t="shared" si="74"/>
        <v/>
      </c>
      <c r="AB768" s="64" t="str">
        <f t="shared" si="75"/>
        <v/>
      </c>
      <c r="AC768" s="19" t="str">
        <f t="shared" si="76"/>
        <v/>
      </c>
    </row>
    <row r="769" spans="7:29">
      <c r="G769" s="89" t="str">
        <f t="shared" ca="1" si="71"/>
        <v/>
      </c>
      <c r="M769" s="16"/>
      <c r="N769" s="16"/>
      <c r="Q769" s="16"/>
      <c r="R769" s="59" t="str">
        <f t="shared" si="72"/>
        <v/>
      </c>
      <c r="S769" s="19" t="str">
        <f t="shared" si="73"/>
        <v/>
      </c>
      <c r="V769" s="16"/>
      <c r="W769" s="16"/>
      <c r="Z769" s="16"/>
      <c r="AA769" s="59" t="str">
        <f t="shared" si="74"/>
        <v/>
      </c>
      <c r="AB769" s="64" t="str">
        <f t="shared" si="75"/>
        <v/>
      </c>
      <c r="AC769" s="19" t="str">
        <f t="shared" si="76"/>
        <v/>
      </c>
    </row>
    <row r="770" spans="7:29">
      <c r="G770" s="89" t="str">
        <f t="shared" ca="1" si="71"/>
        <v/>
      </c>
      <c r="M770" s="16"/>
      <c r="N770" s="16"/>
      <c r="Q770" s="16"/>
      <c r="R770" s="59" t="str">
        <f t="shared" si="72"/>
        <v/>
      </c>
      <c r="S770" s="19" t="str">
        <f t="shared" si="73"/>
        <v/>
      </c>
      <c r="V770" s="16"/>
      <c r="W770" s="16"/>
      <c r="Z770" s="16"/>
      <c r="AA770" s="59" t="str">
        <f t="shared" si="74"/>
        <v/>
      </c>
      <c r="AB770" s="64" t="str">
        <f t="shared" si="75"/>
        <v/>
      </c>
      <c r="AC770" s="19" t="str">
        <f t="shared" si="76"/>
        <v/>
      </c>
    </row>
    <row r="771" spans="7:29">
      <c r="G771" s="89" t="str">
        <f t="shared" ca="1" si="71"/>
        <v/>
      </c>
      <c r="M771" s="16"/>
      <c r="N771" s="16"/>
      <c r="Q771" s="16"/>
      <c r="R771" s="59" t="str">
        <f t="shared" si="72"/>
        <v/>
      </c>
      <c r="S771" s="19" t="str">
        <f t="shared" si="73"/>
        <v/>
      </c>
      <c r="V771" s="16"/>
      <c r="W771" s="16"/>
      <c r="Z771" s="16"/>
      <c r="AA771" s="59" t="str">
        <f t="shared" si="74"/>
        <v/>
      </c>
      <c r="AB771" s="64" t="str">
        <f t="shared" si="75"/>
        <v/>
      </c>
      <c r="AC771" s="19" t="str">
        <f t="shared" si="76"/>
        <v/>
      </c>
    </row>
    <row r="772" spans="7:29">
      <c r="G772" s="89" t="str">
        <f t="shared" ref="G772:G835" ca="1" si="77">IF(AND(ISBLANK(F772)=FALSE,F772&lt;=TODAY()),"NO",IF(AND(ISBLANK(F772)=FALSE,F772&gt;TODAY()),"YES",IF(AND(ISBLANK(A772)=FALSE,ISBLANK(F772)=TRUE),"YES","")))</f>
        <v/>
      </c>
      <c r="M772" s="16"/>
      <c r="N772" s="16"/>
      <c r="Q772" s="16"/>
      <c r="R772" s="59" t="str">
        <f t="shared" ref="R772:R835" si="78">IF(AND(K772="Accepted",N772=""),"Enter date 1st dose administered",IF(AND(K772="Previously vaccinated at another facility",N772=""),"Enter date 1st dose administered",IF(AND(K772="Refused",L772=""),"Enter reason for refusal",IF(N772&lt;&gt;"","YES",IF(K772="Refused","NO",IF(AND($J772&lt;&gt;"",K772=""),"Enter Vaccination Status",IF(K772="Unknown","Unknown","")))))))</f>
        <v/>
      </c>
      <c r="S772" s="19" t="str">
        <f t="shared" ref="S772:S835" si="79">IF(N772="","",IF(J772="Pfizer-BioNTech",N772+21,IF(J772="Moderna",N772+28,IF(J772="Janssen/Johnson &amp; Johnson","N/A",""))))</f>
        <v/>
      </c>
      <c r="V772" s="16"/>
      <c r="W772" s="16"/>
      <c r="Z772" s="16"/>
      <c r="AA772" s="59" t="str">
        <f t="shared" ref="AA772:AA835" si="80">IF($J772="Janssen/Johnson &amp; Johnson","N/A",IF(AND(T772="Accepted",W772=""),"Enter date 2nd dose administered",IF(AND(T772="Previously vaccinated at another facility",W772=""),"Enter date 2nd dose administered",IF(R772="NO","NO",IF(AND(T772="Refused",U772=""),"Enter reason for refusal",IF(W772&lt;&gt;"","YES",IF(T772="Refused","NO",IF(AND(R772="YES",T772=""),"NO",IF(T772="Unknown","Unknown","")))))))))</f>
        <v/>
      </c>
      <c r="AB772" s="64" t="str">
        <f t="shared" ref="AB772:AB835" si="81">IF(OR(Z772="YES",Q772="YES"),"YES",IF(AC772="","","NO"))</f>
        <v/>
      </c>
      <c r="AC772" s="19" t="str">
        <f t="shared" ref="AC772:AC835" si="82">IF(OR(AA772="YES",AA772="Enter date 2nd dose administered"),"YES",IF(AND(J772="Janssen/Johnson &amp; Johnson",R772="YES"),"YES",IF(OR(L772="Medical Contraindication",U772="Medical Contraindication"),"Medical Contraindication",IF(AND(R772="YES",T772=""),"NEEDS 2ND DOSE",IF(AND(R772="Enter date 1st dose administered",T772=""),"NEEDS 2ND DOSE",IF(AND(R772="YES",U772="Offered and Declined"),"Refused 2nd Dose",IF(OR(R772="NO",R772="Enter reason for refusal"),"NO",IF(OR(R772="Unknown",AA772="Unknown"),"Unknown",""))))))))</f>
        <v/>
      </c>
    </row>
    <row r="773" spans="7:29">
      <c r="G773" s="89" t="str">
        <f t="shared" ca="1" si="77"/>
        <v/>
      </c>
      <c r="M773" s="16"/>
      <c r="N773" s="16"/>
      <c r="Q773" s="16"/>
      <c r="R773" s="59" t="str">
        <f t="shared" si="78"/>
        <v/>
      </c>
      <c r="S773" s="19" t="str">
        <f t="shared" si="79"/>
        <v/>
      </c>
      <c r="V773" s="16"/>
      <c r="W773" s="16"/>
      <c r="Z773" s="16"/>
      <c r="AA773" s="59" t="str">
        <f t="shared" si="80"/>
        <v/>
      </c>
      <c r="AB773" s="64" t="str">
        <f t="shared" si="81"/>
        <v/>
      </c>
      <c r="AC773" s="19" t="str">
        <f t="shared" si="82"/>
        <v/>
      </c>
    </row>
    <row r="774" spans="7:29">
      <c r="G774" s="89" t="str">
        <f t="shared" ca="1" si="77"/>
        <v/>
      </c>
      <c r="M774" s="16"/>
      <c r="N774" s="16"/>
      <c r="Q774" s="16"/>
      <c r="R774" s="59" t="str">
        <f t="shared" si="78"/>
        <v/>
      </c>
      <c r="S774" s="19" t="str">
        <f t="shared" si="79"/>
        <v/>
      </c>
      <c r="V774" s="16"/>
      <c r="W774" s="16"/>
      <c r="Z774" s="16"/>
      <c r="AA774" s="59" t="str">
        <f t="shared" si="80"/>
        <v/>
      </c>
      <c r="AB774" s="64" t="str">
        <f t="shared" si="81"/>
        <v/>
      </c>
      <c r="AC774" s="19" t="str">
        <f t="shared" si="82"/>
        <v/>
      </c>
    </row>
    <row r="775" spans="7:29">
      <c r="G775" s="89" t="str">
        <f t="shared" ca="1" si="77"/>
        <v/>
      </c>
      <c r="M775" s="16"/>
      <c r="N775" s="16"/>
      <c r="Q775" s="16"/>
      <c r="R775" s="59" t="str">
        <f t="shared" si="78"/>
        <v/>
      </c>
      <c r="S775" s="19" t="str">
        <f t="shared" si="79"/>
        <v/>
      </c>
      <c r="V775" s="16"/>
      <c r="W775" s="16"/>
      <c r="Z775" s="16"/>
      <c r="AA775" s="59" t="str">
        <f t="shared" si="80"/>
        <v/>
      </c>
      <c r="AB775" s="64" t="str">
        <f t="shared" si="81"/>
        <v/>
      </c>
      <c r="AC775" s="19" t="str">
        <f t="shared" si="82"/>
        <v/>
      </c>
    </row>
    <row r="776" spans="7:29">
      <c r="G776" s="89" t="str">
        <f t="shared" ca="1" si="77"/>
        <v/>
      </c>
      <c r="M776" s="16"/>
      <c r="N776" s="16"/>
      <c r="Q776" s="16"/>
      <c r="R776" s="59" t="str">
        <f t="shared" si="78"/>
        <v/>
      </c>
      <c r="S776" s="19" t="str">
        <f t="shared" si="79"/>
        <v/>
      </c>
      <c r="V776" s="16"/>
      <c r="W776" s="16"/>
      <c r="Z776" s="16"/>
      <c r="AA776" s="59" t="str">
        <f t="shared" si="80"/>
        <v/>
      </c>
      <c r="AB776" s="64" t="str">
        <f t="shared" si="81"/>
        <v/>
      </c>
      <c r="AC776" s="19" t="str">
        <f t="shared" si="82"/>
        <v/>
      </c>
    </row>
    <row r="777" spans="7:29">
      <c r="G777" s="89" t="str">
        <f t="shared" ca="1" si="77"/>
        <v/>
      </c>
      <c r="M777" s="16"/>
      <c r="N777" s="16"/>
      <c r="Q777" s="16"/>
      <c r="R777" s="59" t="str">
        <f t="shared" si="78"/>
        <v/>
      </c>
      <c r="S777" s="19" t="str">
        <f t="shared" si="79"/>
        <v/>
      </c>
      <c r="V777" s="16"/>
      <c r="W777" s="16"/>
      <c r="Z777" s="16"/>
      <c r="AA777" s="59" t="str">
        <f t="shared" si="80"/>
        <v/>
      </c>
      <c r="AB777" s="64" t="str">
        <f t="shared" si="81"/>
        <v/>
      </c>
      <c r="AC777" s="19" t="str">
        <f t="shared" si="82"/>
        <v/>
      </c>
    </row>
    <row r="778" spans="7:29">
      <c r="G778" s="89" t="str">
        <f t="shared" ca="1" si="77"/>
        <v/>
      </c>
      <c r="M778" s="16"/>
      <c r="N778" s="16"/>
      <c r="Q778" s="16"/>
      <c r="R778" s="59" t="str">
        <f t="shared" si="78"/>
        <v/>
      </c>
      <c r="S778" s="19" t="str">
        <f t="shared" si="79"/>
        <v/>
      </c>
      <c r="V778" s="16"/>
      <c r="W778" s="16"/>
      <c r="Z778" s="16"/>
      <c r="AA778" s="59" t="str">
        <f t="shared" si="80"/>
        <v/>
      </c>
      <c r="AB778" s="64" t="str">
        <f t="shared" si="81"/>
        <v/>
      </c>
      <c r="AC778" s="19" t="str">
        <f t="shared" si="82"/>
        <v/>
      </c>
    </row>
    <row r="779" spans="7:29">
      <c r="G779" s="89" t="str">
        <f t="shared" ca="1" si="77"/>
        <v/>
      </c>
      <c r="M779" s="16"/>
      <c r="N779" s="16"/>
      <c r="Q779" s="16"/>
      <c r="R779" s="59" t="str">
        <f t="shared" si="78"/>
        <v/>
      </c>
      <c r="S779" s="19" t="str">
        <f t="shared" si="79"/>
        <v/>
      </c>
      <c r="V779" s="16"/>
      <c r="W779" s="16"/>
      <c r="Z779" s="16"/>
      <c r="AA779" s="59" t="str">
        <f t="shared" si="80"/>
        <v/>
      </c>
      <c r="AB779" s="64" t="str">
        <f t="shared" si="81"/>
        <v/>
      </c>
      <c r="AC779" s="19" t="str">
        <f t="shared" si="82"/>
        <v/>
      </c>
    </row>
    <row r="780" spans="7:29">
      <c r="G780" s="89" t="str">
        <f t="shared" ca="1" si="77"/>
        <v/>
      </c>
      <c r="M780" s="16"/>
      <c r="N780" s="16"/>
      <c r="Q780" s="16"/>
      <c r="R780" s="59" t="str">
        <f t="shared" si="78"/>
        <v/>
      </c>
      <c r="S780" s="19" t="str">
        <f t="shared" si="79"/>
        <v/>
      </c>
      <c r="V780" s="16"/>
      <c r="W780" s="16"/>
      <c r="Z780" s="16"/>
      <c r="AA780" s="59" t="str">
        <f t="shared" si="80"/>
        <v/>
      </c>
      <c r="AB780" s="64" t="str">
        <f t="shared" si="81"/>
        <v/>
      </c>
      <c r="AC780" s="19" t="str">
        <f t="shared" si="82"/>
        <v/>
      </c>
    </row>
    <row r="781" spans="7:29">
      <c r="G781" s="89" t="str">
        <f t="shared" ca="1" si="77"/>
        <v/>
      </c>
      <c r="M781" s="16"/>
      <c r="N781" s="16"/>
      <c r="Q781" s="16"/>
      <c r="R781" s="59" t="str">
        <f t="shared" si="78"/>
        <v/>
      </c>
      <c r="S781" s="19" t="str">
        <f t="shared" si="79"/>
        <v/>
      </c>
      <c r="V781" s="16"/>
      <c r="W781" s="16"/>
      <c r="Z781" s="16"/>
      <c r="AA781" s="59" t="str">
        <f t="shared" si="80"/>
        <v/>
      </c>
      <c r="AB781" s="64" t="str">
        <f t="shared" si="81"/>
        <v/>
      </c>
      <c r="AC781" s="19" t="str">
        <f t="shared" si="82"/>
        <v/>
      </c>
    </row>
    <row r="782" spans="7:29">
      <c r="G782" s="89" t="str">
        <f t="shared" ca="1" si="77"/>
        <v/>
      </c>
      <c r="M782" s="16"/>
      <c r="N782" s="16"/>
      <c r="Q782" s="16"/>
      <c r="R782" s="59" t="str">
        <f t="shared" si="78"/>
        <v/>
      </c>
      <c r="S782" s="19" t="str">
        <f t="shared" si="79"/>
        <v/>
      </c>
      <c r="V782" s="16"/>
      <c r="W782" s="16"/>
      <c r="Z782" s="16"/>
      <c r="AA782" s="59" t="str">
        <f t="shared" si="80"/>
        <v/>
      </c>
      <c r="AB782" s="64" t="str">
        <f t="shared" si="81"/>
        <v/>
      </c>
      <c r="AC782" s="19" t="str">
        <f t="shared" si="82"/>
        <v/>
      </c>
    </row>
    <row r="783" spans="7:29">
      <c r="G783" s="89" t="str">
        <f t="shared" ca="1" si="77"/>
        <v/>
      </c>
      <c r="M783" s="16"/>
      <c r="N783" s="16"/>
      <c r="Q783" s="16"/>
      <c r="R783" s="59" t="str">
        <f t="shared" si="78"/>
        <v/>
      </c>
      <c r="S783" s="19" t="str">
        <f t="shared" si="79"/>
        <v/>
      </c>
      <c r="V783" s="16"/>
      <c r="W783" s="16"/>
      <c r="Z783" s="16"/>
      <c r="AA783" s="59" t="str">
        <f t="shared" si="80"/>
        <v/>
      </c>
      <c r="AB783" s="64" t="str">
        <f t="shared" si="81"/>
        <v/>
      </c>
      <c r="AC783" s="19" t="str">
        <f t="shared" si="82"/>
        <v/>
      </c>
    </row>
    <row r="784" spans="7:29">
      <c r="G784" s="89" t="str">
        <f t="shared" ca="1" si="77"/>
        <v/>
      </c>
      <c r="M784" s="16"/>
      <c r="N784" s="16"/>
      <c r="Q784" s="16"/>
      <c r="R784" s="59" t="str">
        <f t="shared" si="78"/>
        <v/>
      </c>
      <c r="S784" s="19" t="str">
        <f t="shared" si="79"/>
        <v/>
      </c>
      <c r="V784" s="16"/>
      <c r="W784" s="16"/>
      <c r="Z784" s="16"/>
      <c r="AA784" s="59" t="str">
        <f t="shared" si="80"/>
        <v/>
      </c>
      <c r="AB784" s="64" t="str">
        <f t="shared" si="81"/>
        <v/>
      </c>
      <c r="AC784" s="19" t="str">
        <f t="shared" si="82"/>
        <v/>
      </c>
    </row>
    <row r="785" spans="7:29">
      <c r="G785" s="89" t="str">
        <f t="shared" ca="1" si="77"/>
        <v/>
      </c>
      <c r="M785" s="16"/>
      <c r="N785" s="16"/>
      <c r="Q785" s="16"/>
      <c r="R785" s="59" t="str">
        <f t="shared" si="78"/>
        <v/>
      </c>
      <c r="S785" s="19" t="str">
        <f t="shared" si="79"/>
        <v/>
      </c>
      <c r="V785" s="16"/>
      <c r="W785" s="16"/>
      <c r="Z785" s="16"/>
      <c r="AA785" s="59" t="str">
        <f t="shared" si="80"/>
        <v/>
      </c>
      <c r="AB785" s="64" t="str">
        <f t="shared" si="81"/>
        <v/>
      </c>
      <c r="AC785" s="19" t="str">
        <f t="shared" si="82"/>
        <v/>
      </c>
    </row>
    <row r="786" spans="7:29">
      <c r="G786" s="89" t="str">
        <f t="shared" ca="1" si="77"/>
        <v/>
      </c>
      <c r="M786" s="16"/>
      <c r="N786" s="16"/>
      <c r="Q786" s="16"/>
      <c r="R786" s="59" t="str">
        <f t="shared" si="78"/>
        <v/>
      </c>
      <c r="S786" s="19" t="str">
        <f t="shared" si="79"/>
        <v/>
      </c>
      <c r="V786" s="16"/>
      <c r="W786" s="16"/>
      <c r="Z786" s="16"/>
      <c r="AA786" s="59" t="str">
        <f t="shared" si="80"/>
        <v/>
      </c>
      <c r="AB786" s="64" t="str">
        <f t="shared" si="81"/>
        <v/>
      </c>
      <c r="AC786" s="19" t="str">
        <f t="shared" si="82"/>
        <v/>
      </c>
    </row>
    <row r="787" spans="7:29">
      <c r="G787" s="89" t="str">
        <f t="shared" ca="1" si="77"/>
        <v/>
      </c>
      <c r="M787" s="16"/>
      <c r="N787" s="16"/>
      <c r="Q787" s="16"/>
      <c r="R787" s="59" t="str">
        <f t="shared" si="78"/>
        <v/>
      </c>
      <c r="S787" s="19" t="str">
        <f t="shared" si="79"/>
        <v/>
      </c>
      <c r="V787" s="16"/>
      <c r="W787" s="16"/>
      <c r="Z787" s="16"/>
      <c r="AA787" s="59" t="str">
        <f t="shared" si="80"/>
        <v/>
      </c>
      <c r="AB787" s="64" t="str">
        <f t="shared" si="81"/>
        <v/>
      </c>
      <c r="AC787" s="19" t="str">
        <f t="shared" si="82"/>
        <v/>
      </c>
    </row>
    <row r="788" spans="7:29">
      <c r="G788" s="89" t="str">
        <f t="shared" ca="1" si="77"/>
        <v/>
      </c>
      <c r="M788" s="16"/>
      <c r="N788" s="16"/>
      <c r="Q788" s="16"/>
      <c r="R788" s="59" t="str">
        <f t="shared" si="78"/>
        <v/>
      </c>
      <c r="S788" s="19" t="str">
        <f t="shared" si="79"/>
        <v/>
      </c>
      <c r="V788" s="16"/>
      <c r="W788" s="16"/>
      <c r="Z788" s="16"/>
      <c r="AA788" s="59" t="str">
        <f t="shared" si="80"/>
        <v/>
      </c>
      <c r="AB788" s="64" t="str">
        <f t="shared" si="81"/>
        <v/>
      </c>
      <c r="AC788" s="19" t="str">
        <f t="shared" si="82"/>
        <v/>
      </c>
    </row>
    <row r="789" spans="7:29">
      <c r="G789" s="89" t="str">
        <f t="shared" ca="1" si="77"/>
        <v/>
      </c>
      <c r="M789" s="16"/>
      <c r="N789" s="16"/>
      <c r="Q789" s="16"/>
      <c r="R789" s="59" t="str">
        <f t="shared" si="78"/>
        <v/>
      </c>
      <c r="S789" s="19" t="str">
        <f t="shared" si="79"/>
        <v/>
      </c>
      <c r="V789" s="16"/>
      <c r="W789" s="16"/>
      <c r="Z789" s="16"/>
      <c r="AA789" s="59" t="str">
        <f t="shared" si="80"/>
        <v/>
      </c>
      <c r="AB789" s="64" t="str">
        <f t="shared" si="81"/>
        <v/>
      </c>
      <c r="AC789" s="19" t="str">
        <f t="shared" si="82"/>
        <v/>
      </c>
    </row>
    <row r="790" spans="7:29">
      <c r="G790" s="89" t="str">
        <f t="shared" ca="1" si="77"/>
        <v/>
      </c>
      <c r="M790" s="16"/>
      <c r="N790" s="16"/>
      <c r="Q790" s="16"/>
      <c r="R790" s="59" t="str">
        <f t="shared" si="78"/>
        <v/>
      </c>
      <c r="S790" s="19" t="str">
        <f t="shared" si="79"/>
        <v/>
      </c>
      <c r="V790" s="16"/>
      <c r="W790" s="16"/>
      <c r="Z790" s="16"/>
      <c r="AA790" s="59" t="str">
        <f t="shared" si="80"/>
        <v/>
      </c>
      <c r="AB790" s="64" t="str">
        <f t="shared" si="81"/>
        <v/>
      </c>
      <c r="AC790" s="19" t="str">
        <f t="shared" si="82"/>
        <v/>
      </c>
    </row>
    <row r="791" spans="7:29">
      <c r="G791" s="89" t="str">
        <f t="shared" ca="1" si="77"/>
        <v/>
      </c>
      <c r="M791" s="16"/>
      <c r="N791" s="16"/>
      <c r="Q791" s="16"/>
      <c r="R791" s="59" t="str">
        <f t="shared" si="78"/>
        <v/>
      </c>
      <c r="S791" s="19" t="str">
        <f t="shared" si="79"/>
        <v/>
      </c>
      <c r="V791" s="16"/>
      <c r="W791" s="16"/>
      <c r="Z791" s="16"/>
      <c r="AA791" s="59" t="str">
        <f t="shared" si="80"/>
        <v/>
      </c>
      <c r="AB791" s="64" t="str">
        <f t="shared" si="81"/>
        <v/>
      </c>
      <c r="AC791" s="19" t="str">
        <f t="shared" si="82"/>
        <v/>
      </c>
    </row>
    <row r="792" spans="7:29">
      <c r="G792" s="89" t="str">
        <f t="shared" ca="1" si="77"/>
        <v/>
      </c>
      <c r="M792" s="16"/>
      <c r="N792" s="16"/>
      <c r="Q792" s="16"/>
      <c r="R792" s="59" t="str">
        <f t="shared" si="78"/>
        <v/>
      </c>
      <c r="S792" s="19" t="str">
        <f t="shared" si="79"/>
        <v/>
      </c>
      <c r="V792" s="16"/>
      <c r="W792" s="16"/>
      <c r="Z792" s="16"/>
      <c r="AA792" s="59" t="str">
        <f t="shared" si="80"/>
        <v/>
      </c>
      <c r="AB792" s="64" t="str">
        <f t="shared" si="81"/>
        <v/>
      </c>
      <c r="AC792" s="19" t="str">
        <f t="shared" si="82"/>
        <v/>
      </c>
    </row>
    <row r="793" spans="7:29">
      <c r="G793" s="89" t="str">
        <f t="shared" ca="1" si="77"/>
        <v/>
      </c>
      <c r="M793" s="16"/>
      <c r="N793" s="16"/>
      <c r="Q793" s="16"/>
      <c r="R793" s="59" t="str">
        <f t="shared" si="78"/>
        <v/>
      </c>
      <c r="S793" s="19" t="str">
        <f t="shared" si="79"/>
        <v/>
      </c>
      <c r="V793" s="16"/>
      <c r="W793" s="16"/>
      <c r="Z793" s="16"/>
      <c r="AA793" s="59" t="str">
        <f t="shared" si="80"/>
        <v/>
      </c>
      <c r="AB793" s="64" t="str">
        <f t="shared" si="81"/>
        <v/>
      </c>
      <c r="AC793" s="19" t="str">
        <f t="shared" si="82"/>
        <v/>
      </c>
    </row>
    <row r="794" spans="7:29">
      <c r="G794" s="89" t="str">
        <f t="shared" ca="1" si="77"/>
        <v/>
      </c>
      <c r="M794" s="16"/>
      <c r="N794" s="16"/>
      <c r="Q794" s="16"/>
      <c r="R794" s="59" t="str">
        <f t="shared" si="78"/>
        <v/>
      </c>
      <c r="S794" s="19" t="str">
        <f t="shared" si="79"/>
        <v/>
      </c>
      <c r="V794" s="16"/>
      <c r="W794" s="16"/>
      <c r="Z794" s="16"/>
      <c r="AA794" s="59" t="str">
        <f t="shared" si="80"/>
        <v/>
      </c>
      <c r="AB794" s="64" t="str">
        <f t="shared" si="81"/>
        <v/>
      </c>
      <c r="AC794" s="19" t="str">
        <f t="shared" si="82"/>
        <v/>
      </c>
    </row>
    <row r="795" spans="7:29">
      <c r="G795" s="89" t="str">
        <f t="shared" ca="1" si="77"/>
        <v/>
      </c>
      <c r="M795" s="16"/>
      <c r="N795" s="16"/>
      <c r="Q795" s="16"/>
      <c r="R795" s="59" t="str">
        <f t="shared" si="78"/>
        <v/>
      </c>
      <c r="S795" s="19" t="str">
        <f t="shared" si="79"/>
        <v/>
      </c>
      <c r="V795" s="16"/>
      <c r="W795" s="16"/>
      <c r="Z795" s="16"/>
      <c r="AA795" s="59" t="str">
        <f t="shared" si="80"/>
        <v/>
      </c>
      <c r="AB795" s="64" t="str">
        <f t="shared" si="81"/>
        <v/>
      </c>
      <c r="AC795" s="19" t="str">
        <f t="shared" si="82"/>
        <v/>
      </c>
    </row>
    <row r="796" spans="7:29">
      <c r="G796" s="89" t="str">
        <f t="shared" ca="1" si="77"/>
        <v/>
      </c>
      <c r="M796" s="16"/>
      <c r="N796" s="16"/>
      <c r="Q796" s="16"/>
      <c r="R796" s="59" t="str">
        <f t="shared" si="78"/>
        <v/>
      </c>
      <c r="S796" s="19" t="str">
        <f t="shared" si="79"/>
        <v/>
      </c>
      <c r="V796" s="16"/>
      <c r="W796" s="16"/>
      <c r="Z796" s="16"/>
      <c r="AA796" s="59" t="str">
        <f t="shared" si="80"/>
        <v/>
      </c>
      <c r="AB796" s="64" t="str">
        <f t="shared" si="81"/>
        <v/>
      </c>
      <c r="AC796" s="19" t="str">
        <f t="shared" si="82"/>
        <v/>
      </c>
    </row>
    <row r="797" spans="7:29">
      <c r="G797" s="89" t="str">
        <f t="shared" ca="1" si="77"/>
        <v/>
      </c>
      <c r="M797" s="16"/>
      <c r="N797" s="16"/>
      <c r="Q797" s="16"/>
      <c r="R797" s="59" t="str">
        <f t="shared" si="78"/>
        <v/>
      </c>
      <c r="S797" s="19" t="str">
        <f t="shared" si="79"/>
        <v/>
      </c>
      <c r="V797" s="16"/>
      <c r="W797" s="16"/>
      <c r="Z797" s="16"/>
      <c r="AA797" s="59" t="str">
        <f t="shared" si="80"/>
        <v/>
      </c>
      <c r="AB797" s="64" t="str">
        <f t="shared" si="81"/>
        <v/>
      </c>
      <c r="AC797" s="19" t="str">
        <f t="shared" si="82"/>
        <v/>
      </c>
    </row>
    <row r="798" spans="7:29">
      <c r="G798" s="89" t="str">
        <f t="shared" ca="1" si="77"/>
        <v/>
      </c>
      <c r="M798" s="16"/>
      <c r="N798" s="16"/>
      <c r="Q798" s="16"/>
      <c r="R798" s="59" t="str">
        <f t="shared" si="78"/>
        <v/>
      </c>
      <c r="S798" s="19" t="str">
        <f t="shared" si="79"/>
        <v/>
      </c>
      <c r="V798" s="16"/>
      <c r="W798" s="16"/>
      <c r="Z798" s="16"/>
      <c r="AA798" s="59" t="str">
        <f t="shared" si="80"/>
        <v/>
      </c>
      <c r="AB798" s="64" t="str">
        <f t="shared" si="81"/>
        <v/>
      </c>
      <c r="AC798" s="19" t="str">
        <f t="shared" si="82"/>
        <v/>
      </c>
    </row>
    <row r="799" spans="7:29">
      <c r="G799" s="89" t="str">
        <f t="shared" ca="1" si="77"/>
        <v/>
      </c>
      <c r="M799" s="16"/>
      <c r="N799" s="16"/>
      <c r="Q799" s="16"/>
      <c r="R799" s="59" t="str">
        <f t="shared" si="78"/>
        <v/>
      </c>
      <c r="S799" s="19" t="str">
        <f t="shared" si="79"/>
        <v/>
      </c>
      <c r="V799" s="16"/>
      <c r="W799" s="16"/>
      <c r="Z799" s="16"/>
      <c r="AA799" s="59" t="str">
        <f t="shared" si="80"/>
        <v/>
      </c>
      <c r="AB799" s="64" t="str">
        <f t="shared" si="81"/>
        <v/>
      </c>
      <c r="AC799" s="19" t="str">
        <f t="shared" si="82"/>
        <v/>
      </c>
    </row>
    <row r="800" spans="7:29">
      <c r="G800" s="89" t="str">
        <f t="shared" ca="1" si="77"/>
        <v/>
      </c>
      <c r="M800" s="16"/>
      <c r="N800" s="16"/>
      <c r="Q800" s="16"/>
      <c r="R800" s="59" t="str">
        <f t="shared" si="78"/>
        <v/>
      </c>
      <c r="S800" s="19" t="str">
        <f t="shared" si="79"/>
        <v/>
      </c>
      <c r="V800" s="16"/>
      <c r="W800" s="16"/>
      <c r="Z800" s="16"/>
      <c r="AA800" s="59" t="str">
        <f t="shared" si="80"/>
        <v/>
      </c>
      <c r="AB800" s="64" t="str">
        <f t="shared" si="81"/>
        <v/>
      </c>
      <c r="AC800" s="19" t="str">
        <f t="shared" si="82"/>
        <v/>
      </c>
    </row>
    <row r="801" spans="7:29">
      <c r="G801" s="89" t="str">
        <f t="shared" ca="1" si="77"/>
        <v/>
      </c>
      <c r="M801" s="16"/>
      <c r="N801" s="16"/>
      <c r="Q801" s="16"/>
      <c r="R801" s="59" t="str">
        <f t="shared" si="78"/>
        <v/>
      </c>
      <c r="S801" s="19" t="str">
        <f t="shared" si="79"/>
        <v/>
      </c>
      <c r="V801" s="16"/>
      <c r="W801" s="16"/>
      <c r="Z801" s="16"/>
      <c r="AA801" s="59" t="str">
        <f t="shared" si="80"/>
        <v/>
      </c>
      <c r="AB801" s="64" t="str">
        <f t="shared" si="81"/>
        <v/>
      </c>
      <c r="AC801" s="19" t="str">
        <f t="shared" si="82"/>
        <v/>
      </c>
    </row>
    <row r="802" spans="7:29">
      <c r="G802" s="89" t="str">
        <f t="shared" ca="1" si="77"/>
        <v/>
      </c>
      <c r="M802" s="16"/>
      <c r="N802" s="16"/>
      <c r="Q802" s="16"/>
      <c r="R802" s="59" t="str">
        <f t="shared" si="78"/>
        <v/>
      </c>
      <c r="S802" s="19" t="str">
        <f t="shared" si="79"/>
        <v/>
      </c>
      <c r="V802" s="16"/>
      <c r="W802" s="16"/>
      <c r="Z802" s="16"/>
      <c r="AA802" s="59" t="str">
        <f t="shared" si="80"/>
        <v/>
      </c>
      <c r="AB802" s="64" t="str">
        <f t="shared" si="81"/>
        <v/>
      </c>
      <c r="AC802" s="19" t="str">
        <f t="shared" si="82"/>
        <v/>
      </c>
    </row>
    <row r="803" spans="7:29">
      <c r="G803" s="89" t="str">
        <f t="shared" ca="1" si="77"/>
        <v/>
      </c>
      <c r="M803" s="16"/>
      <c r="N803" s="16"/>
      <c r="Q803" s="16"/>
      <c r="R803" s="59" t="str">
        <f t="shared" si="78"/>
        <v/>
      </c>
      <c r="S803" s="19" t="str">
        <f t="shared" si="79"/>
        <v/>
      </c>
      <c r="V803" s="16"/>
      <c r="W803" s="16"/>
      <c r="Z803" s="16"/>
      <c r="AA803" s="59" t="str">
        <f t="shared" si="80"/>
        <v/>
      </c>
      <c r="AB803" s="64" t="str">
        <f t="shared" si="81"/>
        <v/>
      </c>
      <c r="AC803" s="19" t="str">
        <f t="shared" si="82"/>
        <v/>
      </c>
    </row>
    <row r="804" spans="7:29">
      <c r="G804" s="89" t="str">
        <f t="shared" ca="1" si="77"/>
        <v/>
      </c>
      <c r="M804" s="16"/>
      <c r="N804" s="16"/>
      <c r="Q804" s="16"/>
      <c r="R804" s="59" t="str">
        <f t="shared" si="78"/>
        <v/>
      </c>
      <c r="S804" s="19" t="str">
        <f t="shared" si="79"/>
        <v/>
      </c>
      <c r="V804" s="16"/>
      <c r="W804" s="16"/>
      <c r="Z804" s="16"/>
      <c r="AA804" s="59" t="str">
        <f t="shared" si="80"/>
        <v/>
      </c>
      <c r="AB804" s="64" t="str">
        <f t="shared" si="81"/>
        <v/>
      </c>
      <c r="AC804" s="19" t="str">
        <f t="shared" si="82"/>
        <v/>
      </c>
    </row>
    <row r="805" spans="7:29">
      <c r="G805" s="89" t="str">
        <f t="shared" ca="1" si="77"/>
        <v/>
      </c>
      <c r="M805" s="16"/>
      <c r="N805" s="16"/>
      <c r="Q805" s="16"/>
      <c r="R805" s="59" t="str">
        <f t="shared" si="78"/>
        <v/>
      </c>
      <c r="S805" s="19" t="str">
        <f t="shared" si="79"/>
        <v/>
      </c>
      <c r="V805" s="16"/>
      <c r="W805" s="16"/>
      <c r="Z805" s="16"/>
      <c r="AA805" s="59" t="str">
        <f t="shared" si="80"/>
        <v/>
      </c>
      <c r="AB805" s="64" t="str">
        <f t="shared" si="81"/>
        <v/>
      </c>
      <c r="AC805" s="19" t="str">
        <f t="shared" si="82"/>
        <v/>
      </c>
    </row>
    <row r="806" spans="7:29">
      <c r="G806" s="89" t="str">
        <f t="shared" ca="1" si="77"/>
        <v/>
      </c>
      <c r="M806" s="16"/>
      <c r="N806" s="16"/>
      <c r="Q806" s="16"/>
      <c r="R806" s="59" t="str">
        <f t="shared" si="78"/>
        <v/>
      </c>
      <c r="S806" s="19" t="str">
        <f t="shared" si="79"/>
        <v/>
      </c>
      <c r="V806" s="16"/>
      <c r="W806" s="16"/>
      <c r="Z806" s="16"/>
      <c r="AA806" s="59" t="str">
        <f t="shared" si="80"/>
        <v/>
      </c>
      <c r="AB806" s="64" t="str">
        <f t="shared" si="81"/>
        <v/>
      </c>
      <c r="AC806" s="19" t="str">
        <f t="shared" si="82"/>
        <v/>
      </c>
    </row>
    <row r="807" spans="7:29">
      <c r="G807" s="89" t="str">
        <f t="shared" ca="1" si="77"/>
        <v/>
      </c>
      <c r="M807" s="16"/>
      <c r="N807" s="16"/>
      <c r="Q807" s="16"/>
      <c r="R807" s="59" t="str">
        <f t="shared" si="78"/>
        <v/>
      </c>
      <c r="S807" s="19" t="str">
        <f t="shared" si="79"/>
        <v/>
      </c>
      <c r="V807" s="16"/>
      <c r="W807" s="16"/>
      <c r="Z807" s="16"/>
      <c r="AA807" s="59" t="str">
        <f t="shared" si="80"/>
        <v/>
      </c>
      <c r="AB807" s="64" t="str">
        <f t="shared" si="81"/>
        <v/>
      </c>
      <c r="AC807" s="19" t="str">
        <f t="shared" si="82"/>
        <v/>
      </c>
    </row>
    <row r="808" spans="7:29">
      <c r="G808" s="89" t="str">
        <f t="shared" ca="1" si="77"/>
        <v/>
      </c>
      <c r="M808" s="16"/>
      <c r="N808" s="16"/>
      <c r="Q808" s="16"/>
      <c r="R808" s="59" t="str">
        <f t="shared" si="78"/>
        <v/>
      </c>
      <c r="S808" s="19" t="str">
        <f t="shared" si="79"/>
        <v/>
      </c>
      <c r="V808" s="16"/>
      <c r="W808" s="16"/>
      <c r="Z808" s="16"/>
      <c r="AA808" s="59" t="str">
        <f t="shared" si="80"/>
        <v/>
      </c>
      <c r="AB808" s="64" t="str">
        <f t="shared" si="81"/>
        <v/>
      </c>
      <c r="AC808" s="19" t="str">
        <f t="shared" si="82"/>
        <v/>
      </c>
    </row>
    <row r="809" spans="7:29">
      <c r="G809" s="89" t="str">
        <f t="shared" ca="1" si="77"/>
        <v/>
      </c>
      <c r="M809" s="16"/>
      <c r="N809" s="16"/>
      <c r="Q809" s="16"/>
      <c r="R809" s="59" t="str">
        <f t="shared" si="78"/>
        <v/>
      </c>
      <c r="S809" s="19" t="str">
        <f t="shared" si="79"/>
        <v/>
      </c>
      <c r="V809" s="16"/>
      <c r="W809" s="16"/>
      <c r="Z809" s="16"/>
      <c r="AA809" s="59" t="str">
        <f t="shared" si="80"/>
        <v/>
      </c>
      <c r="AB809" s="64" t="str">
        <f t="shared" si="81"/>
        <v/>
      </c>
      <c r="AC809" s="19" t="str">
        <f t="shared" si="82"/>
        <v/>
      </c>
    </row>
    <row r="810" spans="7:29">
      <c r="G810" s="89" t="str">
        <f t="shared" ca="1" si="77"/>
        <v/>
      </c>
      <c r="M810" s="16"/>
      <c r="N810" s="16"/>
      <c r="Q810" s="16"/>
      <c r="R810" s="59" t="str">
        <f t="shared" si="78"/>
        <v/>
      </c>
      <c r="S810" s="19" t="str">
        <f t="shared" si="79"/>
        <v/>
      </c>
      <c r="V810" s="16"/>
      <c r="W810" s="16"/>
      <c r="Z810" s="16"/>
      <c r="AA810" s="59" t="str">
        <f t="shared" si="80"/>
        <v/>
      </c>
      <c r="AB810" s="64" t="str">
        <f t="shared" si="81"/>
        <v/>
      </c>
      <c r="AC810" s="19" t="str">
        <f t="shared" si="82"/>
        <v/>
      </c>
    </row>
    <row r="811" spans="7:29">
      <c r="G811" s="89" t="str">
        <f t="shared" ca="1" si="77"/>
        <v/>
      </c>
      <c r="M811" s="16"/>
      <c r="N811" s="16"/>
      <c r="Q811" s="16"/>
      <c r="R811" s="59" t="str">
        <f t="shared" si="78"/>
        <v/>
      </c>
      <c r="S811" s="19" t="str">
        <f t="shared" si="79"/>
        <v/>
      </c>
      <c r="V811" s="16"/>
      <c r="W811" s="16"/>
      <c r="Z811" s="16"/>
      <c r="AA811" s="59" t="str">
        <f t="shared" si="80"/>
        <v/>
      </c>
      <c r="AB811" s="64" t="str">
        <f t="shared" si="81"/>
        <v/>
      </c>
      <c r="AC811" s="19" t="str">
        <f t="shared" si="82"/>
        <v/>
      </c>
    </row>
    <row r="812" spans="7:29">
      <c r="G812" s="89" t="str">
        <f t="shared" ca="1" si="77"/>
        <v/>
      </c>
      <c r="M812" s="16"/>
      <c r="N812" s="16"/>
      <c r="Q812" s="16"/>
      <c r="R812" s="59" t="str">
        <f t="shared" si="78"/>
        <v/>
      </c>
      <c r="S812" s="19" t="str">
        <f t="shared" si="79"/>
        <v/>
      </c>
      <c r="V812" s="16"/>
      <c r="W812" s="16"/>
      <c r="Z812" s="16"/>
      <c r="AA812" s="59" t="str">
        <f t="shared" si="80"/>
        <v/>
      </c>
      <c r="AB812" s="64" t="str">
        <f t="shared" si="81"/>
        <v/>
      </c>
      <c r="AC812" s="19" t="str">
        <f t="shared" si="82"/>
        <v/>
      </c>
    </row>
    <row r="813" spans="7:29">
      <c r="G813" s="89" t="str">
        <f t="shared" ca="1" si="77"/>
        <v/>
      </c>
      <c r="M813" s="16"/>
      <c r="N813" s="16"/>
      <c r="Q813" s="16"/>
      <c r="R813" s="59" t="str">
        <f t="shared" si="78"/>
        <v/>
      </c>
      <c r="S813" s="19" t="str">
        <f t="shared" si="79"/>
        <v/>
      </c>
      <c r="V813" s="16"/>
      <c r="W813" s="16"/>
      <c r="Z813" s="16"/>
      <c r="AA813" s="59" t="str">
        <f t="shared" si="80"/>
        <v/>
      </c>
      <c r="AB813" s="64" t="str">
        <f t="shared" si="81"/>
        <v/>
      </c>
      <c r="AC813" s="19" t="str">
        <f t="shared" si="82"/>
        <v/>
      </c>
    </row>
    <row r="814" spans="7:29">
      <c r="G814" s="89" t="str">
        <f t="shared" ca="1" si="77"/>
        <v/>
      </c>
      <c r="M814" s="16"/>
      <c r="N814" s="16"/>
      <c r="Q814" s="16"/>
      <c r="R814" s="59" t="str">
        <f t="shared" si="78"/>
        <v/>
      </c>
      <c r="S814" s="19" t="str">
        <f t="shared" si="79"/>
        <v/>
      </c>
      <c r="V814" s="16"/>
      <c r="W814" s="16"/>
      <c r="Z814" s="16"/>
      <c r="AA814" s="59" t="str">
        <f t="shared" si="80"/>
        <v/>
      </c>
      <c r="AB814" s="64" t="str">
        <f t="shared" si="81"/>
        <v/>
      </c>
      <c r="AC814" s="19" t="str">
        <f t="shared" si="82"/>
        <v/>
      </c>
    </row>
    <row r="815" spans="7:29">
      <c r="G815" s="89" t="str">
        <f t="shared" ca="1" si="77"/>
        <v/>
      </c>
      <c r="M815" s="16"/>
      <c r="N815" s="16"/>
      <c r="Q815" s="16"/>
      <c r="R815" s="59" t="str">
        <f t="shared" si="78"/>
        <v/>
      </c>
      <c r="S815" s="19" t="str">
        <f t="shared" si="79"/>
        <v/>
      </c>
      <c r="V815" s="16"/>
      <c r="W815" s="16"/>
      <c r="Z815" s="16"/>
      <c r="AA815" s="59" t="str">
        <f t="shared" si="80"/>
        <v/>
      </c>
      <c r="AB815" s="64" t="str">
        <f t="shared" si="81"/>
        <v/>
      </c>
      <c r="AC815" s="19" t="str">
        <f t="shared" si="82"/>
        <v/>
      </c>
    </row>
    <row r="816" spans="7:29">
      <c r="G816" s="89" t="str">
        <f t="shared" ca="1" si="77"/>
        <v/>
      </c>
      <c r="M816" s="16"/>
      <c r="N816" s="16"/>
      <c r="Q816" s="16"/>
      <c r="R816" s="59" t="str">
        <f t="shared" si="78"/>
        <v/>
      </c>
      <c r="S816" s="19" t="str">
        <f t="shared" si="79"/>
        <v/>
      </c>
      <c r="V816" s="16"/>
      <c r="W816" s="16"/>
      <c r="Z816" s="16"/>
      <c r="AA816" s="59" t="str">
        <f t="shared" si="80"/>
        <v/>
      </c>
      <c r="AB816" s="64" t="str">
        <f t="shared" si="81"/>
        <v/>
      </c>
      <c r="AC816" s="19" t="str">
        <f t="shared" si="82"/>
        <v/>
      </c>
    </row>
    <row r="817" spans="7:29">
      <c r="G817" s="89" t="str">
        <f t="shared" ca="1" si="77"/>
        <v/>
      </c>
      <c r="M817" s="16"/>
      <c r="N817" s="16"/>
      <c r="Q817" s="16"/>
      <c r="R817" s="59" t="str">
        <f t="shared" si="78"/>
        <v/>
      </c>
      <c r="S817" s="19" t="str">
        <f t="shared" si="79"/>
        <v/>
      </c>
      <c r="V817" s="16"/>
      <c r="W817" s="16"/>
      <c r="Z817" s="16"/>
      <c r="AA817" s="59" t="str">
        <f t="shared" si="80"/>
        <v/>
      </c>
      <c r="AB817" s="64" t="str">
        <f t="shared" si="81"/>
        <v/>
      </c>
      <c r="AC817" s="19" t="str">
        <f t="shared" si="82"/>
        <v/>
      </c>
    </row>
    <row r="818" spans="7:29">
      <c r="G818" s="89" t="str">
        <f t="shared" ca="1" si="77"/>
        <v/>
      </c>
      <c r="M818" s="16"/>
      <c r="N818" s="16"/>
      <c r="Q818" s="16"/>
      <c r="R818" s="59" t="str">
        <f t="shared" si="78"/>
        <v/>
      </c>
      <c r="S818" s="19" t="str">
        <f t="shared" si="79"/>
        <v/>
      </c>
      <c r="V818" s="16"/>
      <c r="W818" s="16"/>
      <c r="Z818" s="16"/>
      <c r="AA818" s="59" t="str">
        <f t="shared" si="80"/>
        <v/>
      </c>
      <c r="AB818" s="64" t="str">
        <f t="shared" si="81"/>
        <v/>
      </c>
      <c r="AC818" s="19" t="str">
        <f t="shared" si="82"/>
        <v/>
      </c>
    </row>
    <row r="819" spans="7:29">
      <c r="G819" s="89" t="str">
        <f t="shared" ca="1" si="77"/>
        <v/>
      </c>
      <c r="M819" s="16"/>
      <c r="N819" s="16"/>
      <c r="Q819" s="16"/>
      <c r="R819" s="59" t="str">
        <f t="shared" si="78"/>
        <v/>
      </c>
      <c r="S819" s="19" t="str">
        <f t="shared" si="79"/>
        <v/>
      </c>
      <c r="V819" s="16"/>
      <c r="W819" s="16"/>
      <c r="Z819" s="16"/>
      <c r="AA819" s="59" t="str">
        <f t="shared" si="80"/>
        <v/>
      </c>
      <c r="AB819" s="64" t="str">
        <f t="shared" si="81"/>
        <v/>
      </c>
      <c r="AC819" s="19" t="str">
        <f t="shared" si="82"/>
        <v/>
      </c>
    </row>
    <row r="820" spans="7:29">
      <c r="G820" s="89" t="str">
        <f t="shared" ca="1" si="77"/>
        <v/>
      </c>
      <c r="M820" s="16"/>
      <c r="N820" s="16"/>
      <c r="Q820" s="16"/>
      <c r="R820" s="59" t="str">
        <f t="shared" si="78"/>
        <v/>
      </c>
      <c r="S820" s="19" t="str">
        <f t="shared" si="79"/>
        <v/>
      </c>
      <c r="V820" s="16"/>
      <c r="W820" s="16"/>
      <c r="Z820" s="16"/>
      <c r="AA820" s="59" t="str">
        <f t="shared" si="80"/>
        <v/>
      </c>
      <c r="AB820" s="64" t="str">
        <f t="shared" si="81"/>
        <v/>
      </c>
      <c r="AC820" s="19" t="str">
        <f t="shared" si="82"/>
        <v/>
      </c>
    </row>
    <row r="821" spans="7:29">
      <c r="G821" s="89" t="str">
        <f t="shared" ca="1" si="77"/>
        <v/>
      </c>
      <c r="M821" s="16"/>
      <c r="N821" s="16"/>
      <c r="Q821" s="16"/>
      <c r="R821" s="59" t="str">
        <f t="shared" si="78"/>
        <v/>
      </c>
      <c r="S821" s="19" t="str">
        <f t="shared" si="79"/>
        <v/>
      </c>
      <c r="V821" s="16"/>
      <c r="W821" s="16"/>
      <c r="Z821" s="16"/>
      <c r="AA821" s="59" t="str">
        <f t="shared" si="80"/>
        <v/>
      </c>
      <c r="AB821" s="64" t="str">
        <f t="shared" si="81"/>
        <v/>
      </c>
      <c r="AC821" s="19" t="str">
        <f t="shared" si="82"/>
        <v/>
      </c>
    </row>
    <row r="822" spans="7:29">
      <c r="G822" s="89" t="str">
        <f t="shared" ca="1" si="77"/>
        <v/>
      </c>
      <c r="M822" s="16"/>
      <c r="N822" s="16"/>
      <c r="Q822" s="16"/>
      <c r="R822" s="59" t="str">
        <f t="shared" si="78"/>
        <v/>
      </c>
      <c r="S822" s="19" t="str">
        <f t="shared" si="79"/>
        <v/>
      </c>
      <c r="V822" s="16"/>
      <c r="W822" s="16"/>
      <c r="Z822" s="16"/>
      <c r="AA822" s="59" t="str">
        <f t="shared" si="80"/>
        <v/>
      </c>
      <c r="AB822" s="64" t="str">
        <f t="shared" si="81"/>
        <v/>
      </c>
      <c r="AC822" s="19" t="str">
        <f t="shared" si="82"/>
        <v/>
      </c>
    </row>
    <row r="823" spans="7:29">
      <c r="G823" s="89" t="str">
        <f t="shared" ca="1" si="77"/>
        <v/>
      </c>
      <c r="M823" s="16"/>
      <c r="N823" s="16"/>
      <c r="Q823" s="16"/>
      <c r="R823" s="59" t="str">
        <f t="shared" si="78"/>
        <v/>
      </c>
      <c r="S823" s="19" t="str">
        <f t="shared" si="79"/>
        <v/>
      </c>
      <c r="V823" s="16"/>
      <c r="W823" s="16"/>
      <c r="Z823" s="16"/>
      <c r="AA823" s="59" t="str">
        <f t="shared" si="80"/>
        <v/>
      </c>
      <c r="AB823" s="64" t="str">
        <f t="shared" si="81"/>
        <v/>
      </c>
      <c r="AC823" s="19" t="str">
        <f t="shared" si="82"/>
        <v/>
      </c>
    </row>
    <row r="824" spans="7:29">
      <c r="G824" s="89" t="str">
        <f t="shared" ca="1" si="77"/>
        <v/>
      </c>
      <c r="M824" s="16"/>
      <c r="N824" s="16"/>
      <c r="Q824" s="16"/>
      <c r="R824" s="59" t="str">
        <f t="shared" si="78"/>
        <v/>
      </c>
      <c r="S824" s="19" t="str">
        <f t="shared" si="79"/>
        <v/>
      </c>
      <c r="V824" s="16"/>
      <c r="W824" s="16"/>
      <c r="Z824" s="16"/>
      <c r="AA824" s="59" t="str">
        <f t="shared" si="80"/>
        <v/>
      </c>
      <c r="AB824" s="64" t="str">
        <f t="shared" si="81"/>
        <v/>
      </c>
      <c r="AC824" s="19" t="str">
        <f t="shared" si="82"/>
        <v/>
      </c>
    </row>
    <row r="825" spans="7:29">
      <c r="G825" s="89" t="str">
        <f t="shared" ca="1" si="77"/>
        <v/>
      </c>
      <c r="M825" s="16"/>
      <c r="N825" s="16"/>
      <c r="Q825" s="16"/>
      <c r="R825" s="59" t="str">
        <f t="shared" si="78"/>
        <v/>
      </c>
      <c r="S825" s="19" t="str">
        <f t="shared" si="79"/>
        <v/>
      </c>
      <c r="V825" s="16"/>
      <c r="W825" s="16"/>
      <c r="Z825" s="16"/>
      <c r="AA825" s="59" t="str">
        <f t="shared" si="80"/>
        <v/>
      </c>
      <c r="AB825" s="64" t="str">
        <f t="shared" si="81"/>
        <v/>
      </c>
      <c r="AC825" s="19" t="str">
        <f t="shared" si="82"/>
        <v/>
      </c>
    </row>
    <row r="826" spans="7:29">
      <c r="G826" s="89" t="str">
        <f t="shared" ca="1" si="77"/>
        <v/>
      </c>
      <c r="M826" s="16"/>
      <c r="N826" s="16"/>
      <c r="Q826" s="16"/>
      <c r="R826" s="59" t="str">
        <f t="shared" si="78"/>
        <v/>
      </c>
      <c r="S826" s="19" t="str">
        <f t="shared" si="79"/>
        <v/>
      </c>
      <c r="V826" s="16"/>
      <c r="W826" s="16"/>
      <c r="Z826" s="16"/>
      <c r="AA826" s="59" t="str">
        <f t="shared" si="80"/>
        <v/>
      </c>
      <c r="AB826" s="64" t="str">
        <f t="shared" si="81"/>
        <v/>
      </c>
      <c r="AC826" s="19" t="str">
        <f t="shared" si="82"/>
        <v/>
      </c>
    </row>
    <row r="827" spans="7:29">
      <c r="G827" s="89" t="str">
        <f t="shared" ca="1" si="77"/>
        <v/>
      </c>
      <c r="M827" s="16"/>
      <c r="N827" s="16"/>
      <c r="Q827" s="16"/>
      <c r="R827" s="59" t="str">
        <f t="shared" si="78"/>
        <v/>
      </c>
      <c r="S827" s="19" t="str">
        <f t="shared" si="79"/>
        <v/>
      </c>
      <c r="V827" s="16"/>
      <c r="W827" s="16"/>
      <c r="Z827" s="16"/>
      <c r="AA827" s="59" t="str">
        <f t="shared" si="80"/>
        <v/>
      </c>
      <c r="AB827" s="64" t="str">
        <f t="shared" si="81"/>
        <v/>
      </c>
      <c r="AC827" s="19" t="str">
        <f t="shared" si="82"/>
        <v/>
      </c>
    </row>
    <row r="828" spans="7:29">
      <c r="G828" s="89" t="str">
        <f t="shared" ca="1" si="77"/>
        <v/>
      </c>
      <c r="M828" s="16"/>
      <c r="N828" s="16"/>
      <c r="Q828" s="16"/>
      <c r="R828" s="59" t="str">
        <f t="shared" si="78"/>
        <v/>
      </c>
      <c r="S828" s="19" t="str">
        <f t="shared" si="79"/>
        <v/>
      </c>
      <c r="V828" s="16"/>
      <c r="W828" s="16"/>
      <c r="Z828" s="16"/>
      <c r="AA828" s="59" t="str">
        <f t="shared" si="80"/>
        <v/>
      </c>
      <c r="AB828" s="64" t="str">
        <f t="shared" si="81"/>
        <v/>
      </c>
      <c r="AC828" s="19" t="str">
        <f t="shared" si="82"/>
        <v/>
      </c>
    </row>
    <row r="829" spans="7:29">
      <c r="G829" s="89" t="str">
        <f t="shared" ca="1" si="77"/>
        <v/>
      </c>
      <c r="M829" s="16"/>
      <c r="N829" s="16"/>
      <c r="Q829" s="16"/>
      <c r="R829" s="59" t="str">
        <f t="shared" si="78"/>
        <v/>
      </c>
      <c r="S829" s="19" t="str">
        <f t="shared" si="79"/>
        <v/>
      </c>
      <c r="V829" s="16"/>
      <c r="W829" s="16"/>
      <c r="Z829" s="16"/>
      <c r="AA829" s="59" t="str">
        <f t="shared" si="80"/>
        <v/>
      </c>
      <c r="AB829" s="64" t="str">
        <f t="shared" si="81"/>
        <v/>
      </c>
      <c r="AC829" s="19" t="str">
        <f t="shared" si="82"/>
        <v/>
      </c>
    </row>
    <row r="830" spans="7:29">
      <c r="G830" s="89" t="str">
        <f t="shared" ca="1" si="77"/>
        <v/>
      </c>
      <c r="M830" s="16"/>
      <c r="N830" s="16"/>
      <c r="Q830" s="16"/>
      <c r="R830" s="59" t="str">
        <f t="shared" si="78"/>
        <v/>
      </c>
      <c r="S830" s="19" t="str">
        <f t="shared" si="79"/>
        <v/>
      </c>
      <c r="V830" s="16"/>
      <c r="W830" s="16"/>
      <c r="Z830" s="16"/>
      <c r="AA830" s="59" t="str">
        <f t="shared" si="80"/>
        <v/>
      </c>
      <c r="AB830" s="64" t="str">
        <f t="shared" si="81"/>
        <v/>
      </c>
      <c r="AC830" s="19" t="str">
        <f t="shared" si="82"/>
        <v/>
      </c>
    </row>
    <row r="831" spans="7:29">
      <c r="G831" s="89" t="str">
        <f t="shared" ca="1" si="77"/>
        <v/>
      </c>
      <c r="M831" s="16"/>
      <c r="N831" s="16"/>
      <c r="Q831" s="16"/>
      <c r="R831" s="59" t="str">
        <f t="shared" si="78"/>
        <v/>
      </c>
      <c r="S831" s="19" t="str">
        <f t="shared" si="79"/>
        <v/>
      </c>
      <c r="V831" s="16"/>
      <c r="W831" s="16"/>
      <c r="Z831" s="16"/>
      <c r="AA831" s="59" t="str">
        <f t="shared" si="80"/>
        <v/>
      </c>
      <c r="AB831" s="64" t="str">
        <f t="shared" si="81"/>
        <v/>
      </c>
      <c r="AC831" s="19" t="str">
        <f t="shared" si="82"/>
        <v/>
      </c>
    </row>
    <row r="832" spans="7:29">
      <c r="G832" s="89" t="str">
        <f t="shared" ca="1" si="77"/>
        <v/>
      </c>
      <c r="M832" s="16"/>
      <c r="N832" s="16"/>
      <c r="Q832" s="16"/>
      <c r="R832" s="59" t="str">
        <f t="shared" si="78"/>
        <v/>
      </c>
      <c r="S832" s="19" t="str">
        <f t="shared" si="79"/>
        <v/>
      </c>
      <c r="V832" s="16"/>
      <c r="W832" s="16"/>
      <c r="Z832" s="16"/>
      <c r="AA832" s="59" t="str">
        <f t="shared" si="80"/>
        <v/>
      </c>
      <c r="AB832" s="64" t="str">
        <f t="shared" si="81"/>
        <v/>
      </c>
      <c r="AC832" s="19" t="str">
        <f t="shared" si="82"/>
        <v/>
      </c>
    </row>
    <row r="833" spans="7:29">
      <c r="G833" s="89" t="str">
        <f t="shared" ca="1" si="77"/>
        <v/>
      </c>
      <c r="M833" s="16"/>
      <c r="N833" s="16"/>
      <c r="Q833" s="16"/>
      <c r="R833" s="59" t="str">
        <f t="shared" si="78"/>
        <v/>
      </c>
      <c r="S833" s="19" t="str">
        <f t="shared" si="79"/>
        <v/>
      </c>
      <c r="V833" s="16"/>
      <c r="W833" s="16"/>
      <c r="Z833" s="16"/>
      <c r="AA833" s="59" t="str">
        <f t="shared" si="80"/>
        <v/>
      </c>
      <c r="AB833" s="64" t="str">
        <f t="shared" si="81"/>
        <v/>
      </c>
      <c r="AC833" s="19" t="str">
        <f t="shared" si="82"/>
        <v/>
      </c>
    </row>
    <row r="834" spans="7:29">
      <c r="G834" s="89" t="str">
        <f t="shared" ca="1" si="77"/>
        <v/>
      </c>
      <c r="M834" s="16"/>
      <c r="N834" s="16"/>
      <c r="Q834" s="16"/>
      <c r="R834" s="59" t="str">
        <f t="shared" si="78"/>
        <v/>
      </c>
      <c r="S834" s="19" t="str">
        <f t="shared" si="79"/>
        <v/>
      </c>
      <c r="V834" s="16"/>
      <c r="W834" s="16"/>
      <c r="Z834" s="16"/>
      <c r="AA834" s="59" t="str">
        <f t="shared" si="80"/>
        <v/>
      </c>
      <c r="AB834" s="64" t="str">
        <f t="shared" si="81"/>
        <v/>
      </c>
      <c r="AC834" s="19" t="str">
        <f t="shared" si="82"/>
        <v/>
      </c>
    </row>
    <row r="835" spans="7:29">
      <c r="G835" s="89" t="str">
        <f t="shared" ca="1" si="77"/>
        <v/>
      </c>
      <c r="M835" s="16"/>
      <c r="N835" s="16"/>
      <c r="Q835" s="16"/>
      <c r="R835" s="59" t="str">
        <f t="shared" si="78"/>
        <v/>
      </c>
      <c r="S835" s="19" t="str">
        <f t="shared" si="79"/>
        <v/>
      </c>
      <c r="V835" s="16"/>
      <c r="W835" s="16"/>
      <c r="Z835" s="16"/>
      <c r="AA835" s="59" t="str">
        <f t="shared" si="80"/>
        <v/>
      </c>
      <c r="AB835" s="64" t="str">
        <f t="shared" si="81"/>
        <v/>
      </c>
      <c r="AC835" s="19" t="str">
        <f t="shared" si="82"/>
        <v/>
      </c>
    </row>
    <row r="836" spans="7:29">
      <c r="G836" s="89" t="str">
        <f t="shared" ref="G836:G899" ca="1" si="83">IF(AND(ISBLANK(F836)=FALSE,F836&lt;=TODAY()),"NO",IF(AND(ISBLANK(F836)=FALSE,F836&gt;TODAY()),"YES",IF(AND(ISBLANK(A836)=FALSE,ISBLANK(F836)=TRUE),"YES","")))</f>
        <v/>
      </c>
      <c r="M836" s="16"/>
      <c r="N836" s="16"/>
      <c r="Q836" s="16"/>
      <c r="R836" s="59" t="str">
        <f t="shared" ref="R836:R899" si="84">IF(AND(K836="Accepted",N836=""),"Enter date 1st dose administered",IF(AND(K836="Previously vaccinated at another facility",N836=""),"Enter date 1st dose administered",IF(AND(K836="Refused",L836=""),"Enter reason for refusal",IF(N836&lt;&gt;"","YES",IF(K836="Refused","NO",IF(AND($J836&lt;&gt;"",K836=""),"Enter Vaccination Status",IF(K836="Unknown","Unknown","")))))))</f>
        <v/>
      </c>
      <c r="S836" s="19" t="str">
        <f t="shared" ref="S836:S899" si="85">IF(N836="","",IF(J836="Pfizer-BioNTech",N836+21,IF(J836="Moderna",N836+28,IF(J836="Janssen/Johnson &amp; Johnson","N/A",""))))</f>
        <v/>
      </c>
      <c r="V836" s="16"/>
      <c r="W836" s="16"/>
      <c r="Z836" s="16"/>
      <c r="AA836" s="59" t="str">
        <f t="shared" ref="AA836:AA899" si="86">IF($J836="Janssen/Johnson &amp; Johnson","N/A",IF(AND(T836="Accepted",W836=""),"Enter date 2nd dose administered",IF(AND(T836="Previously vaccinated at another facility",W836=""),"Enter date 2nd dose administered",IF(R836="NO","NO",IF(AND(T836="Refused",U836=""),"Enter reason for refusal",IF(W836&lt;&gt;"","YES",IF(T836="Refused","NO",IF(AND(R836="YES",T836=""),"NO",IF(T836="Unknown","Unknown","")))))))))</f>
        <v/>
      </c>
      <c r="AB836" s="64" t="str">
        <f t="shared" ref="AB836:AB899" si="87">IF(OR(Z836="YES",Q836="YES"),"YES",IF(AC836="","","NO"))</f>
        <v/>
      </c>
      <c r="AC836" s="19" t="str">
        <f t="shared" ref="AC836:AC899" si="88">IF(OR(AA836="YES",AA836="Enter date 2nd dose administered"),"YES",IF(AND(J836="Janssen/Johnson &amp; Johnson",R836="YES"),"YES",IF(OR(L836="Medical Contraindication",U836="Medical Contraindication"),"Medical Contraindication",IF(AND(R836="YES",T836=""),"NEEDS 2ND DOSE",IF(AND(R836="Enter date 1st dose administered",T836=""),"NEEDS 2ND DOSE",IF(AND(R836="YES",U836="Offered and Declined"),"Refused 2nd Dose",IF(OR(R836="NO",R836="Enter reason for refusal"),"NO",IF(OR(R836="Unknown",AA836="Unknown"),"Unknown",""))))))))</f>
        <v/>
      </c>
    </row>
    <row r="837" spans="7:29">
      <c r="G837" s="89" t="str">
        <f t="shared" ca="1" si="83"/>
        <v/>
      </c>
      <c r="M837" s="16"/>
      <c r="N837" s="16"/>
      <c r="Q837" s="16"/>
      <c r="R837" s="59" t="str">
        <f t="shared" si="84"/>
        <v/>
      </c>
      <c r="S837" s="19" t="str">
        <f t="shared" si="85"/>
        <v/>
      </c>
      <c r="V837" s="16"/>
      <c r="W837" s="16"/>
      <c r="Z837" s="16"/>
      <c r="AA837" s="59" t="str">
        <f t="shared" si="86"/>
        <v/>
      </c>
      <c r="AB837" s="64" t="str">
        <f t="shared" si="87"/>
        <v/>
      </c>
      <c r="AC837" s="19" t="str">
        <f t="shared" si="88"/>
        <v/>
      </c>
    </row>
    <row r="838" spans="7:29">
      <c r="G838" s="89" t="str">
        <f t="shared" ca="1" si="83"/>
        <v/>
      </c>
      <c r="M838" s="16"/>
      <c r="N838" s="16"/>
      <c r="Q838" s="16"/>
      <c r="R838" s="59" t="str">
        <f t="shared" si="84"/>
        <v/>
      </c>
      <c r="S838" s="19" t="str">
        <f t="shared" si="85"/>
        <v/>
      </c>
      <c r="V838" s="16"/>
      <c r="W838" s="16"/>
      <c r="Z838" s="16"/>
      <c r="AA838" s="59" t="str">
        <f t="shared" si="86"/>
        <v/>
      </c>
      <c r="AB838" s="64" t="str">
        <f t="shared" si="87"/>
        <v/>
      </c>
      <c r="AC838" s="19" t="str">
        <f t="shared" si="88"/>
        <v/>
      </c>
    </row>
    <row r="839" spans="7:29">
      <c r="G839" s="89" t="str">
        <f t="shared" ca="1" si="83"/>
        <v/>
      </c>
      <c r="M839" s="16"/>
      <c r="N839" s="16"/>
      <c r="Q839" s="16"/>
      <c r="R839" s="59" t="str">
        <f t="shared" si="84"/>
        <v/>
      </c>
      <c r="S839" s="19" t="str">
        <f t="shared" si="85"/>
        <v/>
      </c>
      <c r="V839" s="16"/>
      <c r="W839" s="16"/>
      <c r="Z839" s="16"/>
      <c r="AA839" s="59" t="str">
        <f t="shared" si="86"/>
        <v/>
      </c>
      <c r="AB839" s="64" t="str">
        <f t="shared" si="87"/>
        <v/>
      </c>
      <c r="AC839" s="19" t="str">
        <f t="shared" si="88"/>
        <v/>
      </c>
    </row>
    <row r="840" spans="7:29">
      <c r="G840" s="89" t="str">
        <f t="shared" ca="1" si="83"/>
        <v/>
      </c>
      <c r="M840" s="16"/>
      <c r="N840" s="16"/>
      <c r="Q840" s="16"/>
      <c r="R840" s="59" t="str">
        <f t="shared" si="84"/>
        <v/>
      </c>
      <c r="S840" s="19" t="str">
        <f t="shared" si="85"/>
        <v/>
      </c>
      <c r="V840" s="16"/>
      <c r="W840" s="16"/>
      <c r="Z840" s="16"/>
      <c r="AA840" s="59" t="str">
        <f t="shared" si="86"/>
        <v/>
      </c>
      <c r="AB840" s="64" t="str">
        <f t="shared" si="87"/>
        <v/>
      </c>
      <c r="AC840" s="19" t="str">
        <f t="shared" si="88"/>
        <v/>
      </c>
    </row>
    <row r="841" spans="7:29">
      <c r="G841" s="89" t="str">
        <f t="shared" ca="1" si="83"/>
        <v/>
      </c>
      <c r="M841" s="16"/>
      <c r="N841" s="16"/>
      <c r="Q841" s="16"/>
      <c r="R841" s="59" t="str">
        <f t="shared" si="84"/>
        <v/>
      </c>
      <c r="S841" s="19" t="str">
        <f t="shared" si="85"/>
        <v/>
      </c>
      <c r="V841" s="16"/>
      <c r="W841" s="16"/>
      <c r="Z841" s="16"/>
      <c r="AA841" s="59" t="str">
        <f t="shared" si="86"/>
        <v/>
      </c>
      <c r="AB841" s="64" t="str">
        <f t="shared" si="87"/>
        <v/>
      </c>
      <c r="AC841" s="19" t="str">
        <f t="shared" si="88"/>
        <v/>
      </c>
    </row>
    <row r="842" spans="7:29">
      <c r="G842" s="89" t="str">
        <f t="shared" ca="1" si="83"/>
        <v/>
      </c>
      <c r="M842" s="16"/>
      <c r="N842" s="16"/>
      <c r="Q842" s="16"/>
      <c r="R842" s="59" t="str">
        <f t="shared" si="84"/>
        <v/>
      </c>
      <c r="S842" s="19" t="str">
        <f t="shared" si="85"/>
        <v/>
      </c>
      <c r="V842" s="16"/>
      <c r="W842" s="16"/>
      <c r="Z842" s="16"/>
      <c r="AA842" s="59" t="str">
        <f t="shared" si="86"/>
        <v/>
      </c>
      <c r="AB842" s="64" t="str">
        <f t="shared" si="87"/>
        <v/>
      </c>
      <c r="AC842" s="19" t="str">
        <f t="shared" si="88"/>
        <v/>
      </c>
    </row>
    <row r="843" spans="7:29">
      <c r="G843" s="89" t="str">
        <f t="shared" ca="1" si="83"/>
        <v/>
      </c>
      <c r="M843" s="16"/>
      <c r="N843" s="16"/>
      <c r="Q843" s="16"/>
      <c r="R843" s="59" t="str">
        <f t="shared" si="84"/>
        <v/>
      </c>
      <c r="S843" s="19" t="str">
        <f t="shared" si="85"/>
        <v/>
      </c>
      <c r="V843" s="16"/>
      <c r="W843" s="16"/>
      <c r="Z843" s="16"/>
      <c r="AA843" s="59" t="str">
        <f t="shared" si="86"/>
        <v/>
      </c>
      <c r="AB843" s="64" t="str">
        <f t="shared" si="87"/>
        <v/>
      </c>
      <c r="AC843" s="19" t="str">
        <f t="shared" si="88"/>
        <v/>
      </c>
    </row>
    <row r="844" spans="7:29">
      <c r="G844" s="89" t="str">
        <f t="shared" ca="1" si="83"/>
        <v/>
      </c>
      <c r="M844" s="16"/>
      <c r="N844" s="16"/>
      <c r="Q844" s="16"/>
      <c r="R844" s="59" t="str">
        <f t="shared" si="84"/>
        <v/>
      </c>
      <c r="S844" s="19" t="str">
        <f t="shared" si="85"/>
        <v/>
      </c>
      <c r="V844" s="16"/>
      <c r="W844" s="16"/>
      <c r="Z844" s="16"/>
      <c r="AA844" s="59" t="str">
        <f t="shared" si="86"/>
        <v/>
      </c>
      <c r="AB844" s="64" t="str">
        <f t="shared" si="87"/>
        <v/>
      </c>
      <c r="AC844" s="19" t="str">
        <f t="shared" si="88"/>
        <v/>
      </c>
    </row>
    <row r="845" spans="7:29">
      <c r="G845" s="89" t="str">
        <f t="shared" ca="1" si="83"/>
        <v/>
      </c>
      <c r="M845" s="16"/>
      <c r="N845" s="16"/>
      <c r="Q845" s="16"/>
      <c r="R845" s="59" t="str">
        <f t="shared" si="84"/>
        <v/>
      </c>
      <c r="S845" s="19" t="str">
        <f t="shared" si="85"/>
        <v/>
      </c>
      <c r="V845" s="16"/>
      <c r="W845" s="16"/>
      <c r="Z845" s="16"/>
      <c r="AA845" s="59" t="str">
        <f t="shared" si="86"/>
        <v/>
      </c>
      <c r="AB845" s="64" t="str">
        <f t="shared" si="87"/>
        <v/>
      </c>
      <c r="AC845" s="19" t="str">
        <f t="shared" si="88"/>
        <v/>
      </c>
    </row>
    <row r="846" spans="7:29">
      <c r="G846" s="89" t="str">
        <f t="shared" ca="1" si="83"/>
        <v/>
      </c>
      <c r="M846" s="16"/>
      <c r="N846" s="16"/>
      <c r="Q846" s="16"/>
      <c r="R846" s="59" t="str">
        <f t="shared" si="84"/>
        <v/>
      </c>
      <c r="S846" s="19" t="str">
        <f t="shared" si="85"/>
        <v/>
      </c>
      <c r="V846" s="16"/>
      <c r="W846" s="16"/>
      <c r="Z846" s="16"/>
      <c r="AA846" s="59" t="str">
        <f t="shared" si="86"/>
        <v/>
      </c>
      <c r="AB846" s="64" t="str">
        <f t="shared" si="87"/>
        <v/>
      </c>
      <c r="AC846" s="19" t="str">
        <f t="shared" si="88"/>
        <v/>
      </c>
    </row>
    <row r="847" spans="7:29">
      <c r="G847" s="89" t="str">
        <f t="shared" ca="1" si="83"/>
        <v/>
      </c>
      <c r="M847" s="16"/>
      <c r="N847" s="16"/>
      <c r="Q847" s="16"/>
      <c r="R847" s="59" t="str">
        <f t="shared" si="84"/>
        <v/>
      </c>
      <c r="S847" s="19" t="str">
        <f t="shared" si="85"/>
        <v/>
      </c>
      <c r="V847" s="16"/>
      <c r="W847" s="16"/>
      <c r="Z847" s="16"/>
      <c r="AA847" s="59" t="str">
        <f t="shared" si="86"/>
        <v/>
      </c>
      <c r="AB847" s="64" t="str">
        <f t="shared" si="87"/>
        <v/>
      </c>
      <c r="AC847" s="19" t="str">
        <f t="shared" si="88"/>
        <v/>
      </c>
    </row>
    <row r="848" spans="7:29">
      <c r="G848" s="89" t="str">
        <f t="shared" ca="1" si="83"/>
        <v/>
      </c>
      <c r="M848" s="16"/>
      <c r="N848" s="16"/>
      <c r="Q848" s="16"/>
      <c r="R848" s="59" t="str">
        <f t="shared" si="84"/>
        <v/>
      </c>
      <c r="S848" s="19" t="str">
        <f t="shared" si="85"/>
        <v/>
      </c>
      <c r="V848" s="16"/>
      <c r="W848" s="16"/>
      <c r="Z848" s="16"/>
      <c r="AA848" s="59" t="str">
        <f t="shared" si="86"/>
        <v/>
      </c>
      <c r="AB848" s="64" t="str">
        <f t="shared" si="87"/>
        <v/>
      </c>
      <c r="AC848" s="19" t="str">
        <f t="shared" si="88"/>
        <v/>
      </c>
    </row>
    <row r="849" spans="7:29">
      <c r="G849" s="89" t="str">
        <f t="shared" ca="1" si="83"/>
        <v/>
      </c>
      <c r="M849" s="16"/>
      <c r="N849" s="16"/>
      <c r="Q849" s="16"/>
      <c r="R849" s="59" t="str">
        <f t="shared" si="84"/>
        <v/>
      </c>
      <c r="S849" s="19" t="str">
        <f t="shared" si="85"/>
        <v/>
      </c>
      <c r="V849" s="16"/>
      <c r="W849" s="16"/>
      <c r="Z849" s="16"/>
      <c r="AA849" s="59" t="str">
        <f t="shared" si="86"/>
        <v/>
      </c>
      <c r="AB849" s="64" t="str">
        <f t="shared" si="87"/>
        <v/>
      </c>
      <c r="AC849" s="19" t="str">
        <f t="shared" si="88"/>
        <v/>
      </c>
    </row>
    <row r="850" spans="7:29">
      <c r="G850" s="89" t="str">
        <f t="shared" ca="1" si="83"/>
        <v/>
      </c>
      <c r="M850" s="16"/>
      <c r="N850" s="16"/>
      <c r="Q850" s="16"/>
      <c r="R850" s="59" t="str">
        <f t="shared" si="84"/>
        <v/>
      </c>
      <c r="S850" s="19" t="str">
        <f t="shared" si="85"/>
        <v/>
      </c>
      <c r="V850" s="16"/>
      <c r="W850" s="16"/>
      <c r="Z850" s="16"/>
      <c r="AA850" s="59" t="str">
        <f t="shared" si="86"/>
        <v/>
      </c>
      <c r="AB850" s="64" t="str">
        <f t="shared" si="87"/>
        <v/>
      </c>
      <c r="AC850" s="19" t="str">
        <f t="shared" si="88"/>
        <v/>
      </c>
    </row>
    <row r="851" spans="7:29">
      <c r="G851" s="89" t="str">
        <f t="shared" ca="1" si="83"/>
        <v/>
      </c>
      <c r="M851" s="16"/>
      <c r="N851" s="16"/>
      <c r="Q851" s="16"/>
      <c r="R851" s="59" t="str">
        <f t="shared" si="84"/>
        <v/>
      </c>
      <c r="S851" s="19" t="str">
        <f t="shared" si="85"/>
        <v/>
      </c>
      <c r="V851" s="16"/>
      <c r="W851" s="16"/>
      <c r="Z851" s="16"/>
      <c r="AA851" s="59" t="str">
        <f t="shared" si="86"/>
        <v/>
      </c>
      <c r="AB851" s="64" t="str">
        <f t="shared" si="87"/>
        <v/>
      </c>
      <c r="AC851" s="19" t="str">
        <f t="shared" si="88"/>
        <v/>
      </c>
    </row>
    <row r="852" spans="7:29">
      <c r="G852" s="89" t="str">
        <f t="shared" ca="1" si="83"/>
        <v/>
      </c>
      <c r="M852" s="16"/>
      <c r="N852" s="16"/>
      <c r="Q852" s="16"/>
      <c r="R852" s="59" t="str">
        <f t="shared" si="84"/>
        <v/>
      </c>
      <c r="S852" s="19" t="str">
        <f t="shared" si="85"/>
        <v/>
      </c>
      <c r="V852" s="16"/>
      <c r="W852" s="16"/>
      <c r="Z852" s="16"/>
      <c r="AA852" s="59" t="str">
        <f t="shared" si="86"/>
        <v/>
      </c>
      <c r="AB852" s="64" t="str">
        <f t="shared" si="87"/>
        <v/>
      </c>
      <c r="AC852" s="19" t="str">
        <f t="shared" si="88"/>
        <v/>
      </c>
    </row>
    <row r="853" spans="7:29">
      <c r="G853" s="89" t="str">
        <f t="shared" ca="1" si="83"/>
        <v/>
      </c>
      <c r="M853" s="16"/>
      <c r="N853" s="16"/>
      <c r="Q853" s="16"/>
      <c r="R853" s="59" t="str">
        <f t="shared" si="84"/>
        <v/>
      </c>
      <c r="S853" s="19" t="str">
        <f t="shared" si="85"/>
        <v/>
      </c>
      <c r="V853" s="16"/>
      <c r="W853" s="16"/>
      <c r="Z853" s="16"/>
      <c r="AA853" s="59" t="str">
        <f t="shared" si="86"/>
        <v/>
      </c>
      <c r="AB853" s="64" t="str">
        <f t="shared" si="87"/>
        <v/>
      </c>
      <c r="AC853" s="19" t="str">
        <f t="shared" si="88"/>
        <v/>
      </c>
    </row>
    <row r="854" spans="7:29">
      <c r="G854" s="89" t="str">
        <f t="shared" ca="1" si="83"/>
        <v/>
      </c>
      <c r="M854" s="16"/>
      <c r="N854" s="16"/>
      <c r="Q854" s="16"/>
      <c r="R854" s="59" t="str">
        <f t="shared" si="84"/>
        <v/>
      </c>
      <c r="S854" s="19" t="str">
        <f t="shared" si="85"/>
        <v/>
      </c>
      <c r="V854" s="16"/>
      <c r="W854" s="16"/>
      <c r="Z854" s="16"/>
      <c r="AA854" s="59" t="str">
        <f t="shared" si="86"/>
        <v/>
      </c>
      <c r="AB854" s="64" t="str">
        <f t="shared" si="87"/>
        <v/>
      </c>
      <c r="AC854" s="19" t="str">
        <f t="shared" si="88"/>
        <v/>
      </c>
    </row>
    <row r="855" spans="7:29">
      <c r="G855" s="89" t="str">
        <f t="shared" ca="1" si="83"/>
        <v/>
      </c>
      <c r="M855" s="16"/>
      <c r="N855" s="16"/>
      <c r="Q855" s="16"/>
      <c r="R855" s="59" t="str">
        <f t="shared" si="84"/>
        <v/>
      </c>
      <c r="S855" s="19" t="str">
        <f t="shared" si="85"/>
        <v/>
      </c>
      <c r="V855" s="16"/>
      <c r="W855" s="16"/>
      <c r="Z855" s="16"/>
      <c r="AA855" s="59" t="str">
        <f t="shared" si="86"/>
        <v/>
      </c>
      <c r="AB855" s="64" t="str">
        <f t="shared" si="87"/>
        <v/>
      </c>
      <c r="AC855" s="19" t="str">
        <f t="shared" si="88"/>
        <v/>
      </c>
    </row>
    <row r="856" spans="7:29">
      <c r="G856" s="89" t="str">
        <f t="shared" ca="1" si="83"/>
        <v/>
      </c>
      <c r="M856" s="16"/>
      <c r="N856" s="16"/>
      <c r="Q856" s="16"/>
      <c r="R856" s="59" t="str">
        <f t="shared" si="84"/>
        <v/>
      </c>
      <c r="S856" s="19" t="str">
        <f t="shared" si="85"/>
        <v/>
      </c>
      <c r="V856" s="16"/>
      <c r="W856" s="16"/>
      <c r="Z856" s="16"/>
      <c r="AA856" s="59" t="str">
        <f t="shared" si="86"/>
        <v/>
      </c>
      <c r="AB856" s="64" t="str">
        <f t="shared" si="87"/>
        <v/>
      </c>
      <c r="AC856" s="19" t="str">
        <f t="shared" si="88"/>
        <v/>
      </c>
    </row>
    <row r="857" spans="7:29">
      <c r="G857" s="89" t="str">
        <f t="shared" ca="1" si="83"/>
        <v/>
      </c>
      <c r="M857" s="16"/>
      <c r="N857" s="16"/>
      <c r="Q857" s="16"/>
      <c r="R857" s="59" t="str">
        <f t="shared" si="84"/>
        <v/>
      </c>
      <c r="S857" s="19" t="str">
        <f t="shared" si="85"/>
        <v/>
      </c>
      <c r="V857" s="16"/>
      <c r="W857" s="16"/>
      <c r="Z857" s="16"/>
      <c r="AA857" s="59" t="str">
        <f t="shared" si="86"/>
        <v/>
      </c>
      <c r="AB857" s="64" t="str">
        <f t="shared" si="87"/>
        <v/>
      </c>
      <c r="AC857" s="19" t="str">
        <f t="shared" si="88"/>
        <v/>
      </c>
    </row>
    <row r="858" spans="7:29">
      <c r="G858" s="89" t="str">
        <f t="shared" ca="1" si="83"/>
        <v/>
      </c>
      <c r="M858" s="16"/>
      <c r="N858" s="16"/>
      <c r="Q858" s="16"/>
      <c r="R858" s="59" t="str">
        <f t="shared" si="84"/>
        <v/>
      </c>
      <c r="S858" s="19" t="str">
        <f t="shared" si="85"/>
        <v/>
      </c>
      <c r="V858" s="16"/>
      <c r="W858" s="16"/>
      <c r="Z858" s="16"/>
      <c r="AA858" s="59" t="str">
        <f t="shared" si="86"/>
        <v/>
      </c>
      <c r="AB858" s="64" t="str">
        <f t="shared" si="87"/>
        <v/>
      </c>
      <c r="AC858" s="19" t="str">
        <f t="shared" si="88"/>
        <v/>
      </c>
    </row>
    <row r="859" spans="7:29">
      <c r="G859" s="89" t="str">
        <f t="shared" ca="1" si="83"/>
        <v/>
      </c>
      <c r="M859" s="16"/>
      <c r="N859" s="16"/>
      <c r="Q859" s="16"/>
      <c r="R859" s="59" t="str">
        <f t="shared" si="84"/>
        <v/>
      </c>
      <c r="S859" s="19" t="str">
        <f t="shared" si="85"/>
        <v/>
      </c>
      <c r="V859" s="16"/>
      <c r="W859" s="16"/>
      <c r="Z859" s="16"/>
      <c r="AA859" s="59" t="str">
        <f t="shared" si="86"/>
        <v/>
      </c>
      <c r="AB859" s="64" t="str">
        <f t="shared" si="87"/>
        <v/>
      </c>
      <c r="AC859" s="19" t="str">
        <f t="shared" si="88"/>
        <v/>
      </c>
    </row>
    <row r="860" spans="7:29">
      <c r="G860" s="89" t="str">
        <f t="shared" ca="1" si="83"/>
        <v/>
      </c>
      <c r="M860" s="16"/>
      <c r="N860" s="16"/>
      <c r="Q860" s="16"/>
      <c r="R860" s="59" t="str">
        <f t="shared" si="84"/>
        <v/>
      </c>
      <c r="S860" s="19" t="str">
        <f t="shared" si="85"/>
        <v/>
      </c>
      <c r="V860" s="16"/>
      <c r="W860" s="16"/>
      <c r="Z860" s="16"/>
      <c r="AA860" s="59" t="str">
        <f t="shared" si="86"/>
        <v/>
      </c>
      <c r="AB860" s="64" t="str">
        <f t="shared" si="87"/>
        <v/>
      </c>
      <c r="AC860" s="19" t="str">
        <f t="shared" si="88"/>
        <v/>
      </c>
    </row>
    <row r="861" spans="7:29">
      <c r="G861" s="89" t="str">
        <f t="shared" ca="1" si="83"/>
        <v/>
      </c>
      <c r="M861" s="16"/>
      <c r="N861" s="16"/>
      <c r="Q861" s="16"/>
      <c r="R861" s="59" t="str">
        <f t="shared" si="84"/>
        <v/>
      </c>
      <c r="S861" s="19" t="str">
        <f t="shared" si="85"/>
        <v/>
      </c>
      <c r="V861" s="16"/>
      <c r="W861" s="16"/>
      <c r="Z861" s="16"/>
      <c r="AA861" s="59" t="str">
        <f t="shared" si="86"/>
        <v/>
      </c>
      <c r="AB861" s="64" t="str">
        <f t="shared" si="87"/>
        <v/>
      </c>
      <c r="AC861" s="19" t="str">
        <f t="shared" si="88"/>
        <v/>
      </c>
    </row>
    <row r="862" spans="7:29">
      <c r="G862" s="89" t="str">
        <f t="shared" ca="1" si="83"/>
        <v/>
      </c>
      <c r="M862" s="16"/>
      <c r="N862" s="16"/>
      <c r="Q862" s="16"/>
      <c r="R862" s="59" t="str">
        <f t="shared" si="84"/>
        <v/>
      </c>
      <c r="S862" s="19" t="str">
        <f t="shared" si="85"/>
        <v/>
      </c>
      <c r="V862" s="16"/>
      <c r="W862" s="16"/>
      <c r="Z862" s="16"/>
      <c r="AA862" s="59" t="str">
        <f t="shared" si="86"/>
        <v/>
      </c>
      <c r="AB862" s="64" t="str">
        <f t="shared" si="87"/>
        <v/>
      </c>
      <c r="AC862" s="19" t="str">
        <f t="shared" si="88"/>
        <v/>
      </c>
    </row>
    <row r="863" spans="7:29">
      <c r="G863" s="89" t="str">
        <f t="shared" ca="1" si="83"/>
        <v/>
      </c>
      <c r="M863" s="16"/>
      <c r="N863" s="16"/>
      <c r="Q863" s="16"/>
      <c r="R863" s="59" t="str">
        <f t="shared" si="84"/>
        <v/>
      </c>
      <c r="S863" s="19" t="str">
        <f t="shared" si="85"/>
        <v/>
      </c>
      <c r="V863" s="16"/>
      <c r="W863" s="16"/>
      <c r="Z863" s="16"/>
      <c r="AA863" s="59" t="str">
        <f t="shared" si="86"/>
        <v/>
      </c>
      <c r="AB863" s="64" t="str">
        <f t="shared" si="87"/>
        <v/>
      </c>
      <c r="AC863" s="19" t="str">
        <f t="shared" si="88"/>
        <v/>
      </c>
    </row>
    <row r="864" spans="7:29">
      <c r="G864" s="89" t="str">
        <f t="shared" ca="1" si="83"/>
        <v/>
      </c>
      <c r="M864" s="16"/>
      <c r="N864" s="16"/>
      <c r="Q864" s="16"/>
      <c r="R864" s="59" t="str">
        <f t="shared" si="84"/>
        <v/>
      </c>
      <c r="S864" s="19" t="str">
        <f t="shared" si="85"/>
        <v/>
      </c>
      <c r="V864" s="16"/>
      <c r="W864" s="16"/>
      <c r="Z864" s="16"/>
      <c r="AA864" s="59" t="str">
        <f t="shared" si="86"/>
        <v/>
      </c>
      <c r="AB864" s="64" t="str">
        <f t="shared" si="87"/>
        <v/>
      </c>
      <c r="AC864" s="19" t="str">
        <f t="shared" si="88"/>
        <v/>
      </c>
    </row>
    <row r="865" spans="7:29">
      <c r="G865" s="89" t="str">
        <f t="shared" ca="1" si="83"/>
        <v/>
      </c>
      <c r="M865" s="16"/>
      <c r="N865" s="16"/>
      <c r="Q865" s="16"/>
      <c r="R865" s="59" t="str">
        <f t="shared" si="84"/>
        <v/>
      </c>
      <c r="S865" s="19" t="str">
        <f t="shared" si="85"/>
        <v/>
      </c>
      <c r="V865" s="16"/>
      <c r="W865" s="16"/>
      <c r="Z865" s="16"/>
      <c r="AA865" s="59" t="str">
        <f t="shared" si="86"/>
        <v/>
      </c>
      <c r="AB865" s="64" t="str">
        <f t="shared" si="87"/>
        <v/>
      </c>
      <c r="AC865" s="19" t="str">
        <f t="shared" si="88"/>
        <v/>
      </c>
    </row>
    <row r="866" spans="7:29">
      <c r="G866" s="89" t="str">
        <f t="shared" ca="1" si="83"/>
        <v/>
      </c>
      <c r="M866" s="16"/>
      <c r="N866" s="16"/>
      <c r="Q866" s="16"/>
      <c r="R866" s="59" t="str">
        <f t="shared" si="84"/>
        <v/>
      </c>
      <c r="S866" s="19" t="str">
        <f t="shared" si="85"/>
        <v/>
      </c>
      <c r="V866" s="16"/>
      <c r="W866" s="16"/>
      <c r="Z866" s="16"/>
      <c r="AA866" s="59" t="str">
        <f t="shared" si="86"/>
        <v/>
      </c>
      <c r="AB866" s="64" t="str">
        <f t="shared" si="87"/>
        <v/>
      </c>
      <c r="AC866" s="19" t="str">
        <f t="shared" si="88"/>
        <v/>
      </c>
    </row>
    <row r="867" spans="7:29">
      <c r="G867" s="89" t="str">
        <f t="shared" ca="1" si="83"/>
        <v/>
      </c>
      <c r="M867" s="16"/>
      <c r="N867" s="16"/>
      <c r="Q867" s="16"/>
      <c r="R867" s="59" t="str">
        <f t="shared" si="84"/>
        <v/>
      </c>
      <c r="S867" s="19" t="str">
        <f t="shared" si="85"/>
        <v/>
      </c>
      <c r="V867" s="16"/>
      <c r="W867" s="16"/>
      <c r="Z867" s="16"/>
      <c r="AA867" s="59" t="str">
        <f t="shared" si="86"/>
        <v/>
      </c>
      <c r="AB867" s="64" t="str">
        <f t="shared" si="87"/>
        <v/>
      </c>
      <c r="AC867" s="19" t="str">
        <f t="shared" si="88"/>
        <v/>
      </c>
    </row>
    <row r="868" spans="7:29">
      <c r="G868" s="89" t="str">
        <f t="shared" ca="1" si="83"/>
        <v/>
      </c>
      <c r="M868" s="16"/>
      <c r="N868" s="16"/>
      <c r="Q868" s="16"/>
      <c r="R868" s="59" t="str">
        <f t="shared" si="84"/>
        <v/>
      </c>
      <c r="S868" s="19" t="str">
        <f t="shared" si="85"/>
        <v/>
      </c>
      <c r="V868" s="16"/>
      <c r="W868" s="16"/>
      <c r="Z868" s="16"/>
      <c r="AA868" s="59" t="str">
        <f t="shared" si="86"/>
        <v/>
      </c>
      <c r="AB868" s="64" t="str">
        <f t="shared" si="87"/>
        <v/>
      </c>
      <c r="AC868" s="19" t="str">
        <f t="shared" si="88"/>
        <v/>
      </c>
    </row>
    <row r="869" spans="7:29">
      <c r="G869" s="89" t="str">
        <f t="shared" ca="1" si="83"/>
        <v/>
      </c>
      <c r="M869" s="16"/>
      <c r="N869" s="16"/>
      <c r="Q869" s="16"/>
      <c r="R869" s="59" t="str">
        <f t="shared" si="84"/>
        <v/>
      </c>
      <c r="S869" s="19" t="str">
        <f t="shared" si="85"/>
        <v/>
      </c>
      <c r="V869" s="16"/>
      <c r="W869" s="16"/>
      <c r="Z869" s="16"/>
      <c r="AA869" s="59" t="str">
        <f t="shared" si="86"/>
        <v/>
      </c>
      <c r="AB869" s="64" t="str">
        <f t="shared" si="87"/>
        <v/>
      </c>
      <c r="AC869" s="19" t="str">
        <f t="shared" si="88"/>
        <v/>
      </c>
    </row>
    <row r="870" spans="7:29">
      <c r="G870" s="89" t="str">
        <f t="shared" ca="1" si="83"/>
        <v/>
      </c>
      <c r="M870" s="16"/>
      <c r="N870" s="16"/>
      <c r="Q870" s="16"/>
      <c r="R870" s="59" t="str">
        <f t="shared" si="84"/>
        <v/>
      </c>
      <c r="S870" s="19" t="str">
        <f t="shared" si="85"/>
        <v/>
      </c>
      <c r="V870" s="16"/>
      <c r="W870" s="16"/>
      <c r="Z870" s="16"/>
      <c r="AA870" s="59" t="str">
        <f t="shared" si="86"/>
        <v/>
      </c>
      <c r="AB870" s="64" t="str">
        <f t="shared" si="87"/>
        <v/>
      </c>
      <c r="AC870" s="19" t="str">
        <f t="shared" si="88"/>
        <v/>
      </c>
    </row>
    <row r="871" spans="7:29">
      <c r="G871" s="89" t="str">
        <f t="shared" ca="1" si="83"/>
        <v/>
      </c>
      <c r="M871" s="16"/>
      <c r="N871" s="16"/>
      <c r="Q871" s="16"/>
      <c r="R871" s="59" t="str">
        <f t="shared" si="84"/>
        <v/>
      </c>
      <c r="S871" s="19" t="str">
        <f t="shared" si="85"/>
        <v/>
      </c>
      <c r="V871" s="16"/>
      <c r="W871" s="16"/>
      <c r="Z871" s="16"/>
      <c r="AA871" s="59" t="str">
        <f t="shared" si="86"/>
        <v/>
      </c>
      <c r="AB871" s="64" t="str">
        <f t="shared" si="87"/>
        <v/>
      </c>
      <c r="AC871" s="19" t="str">
        <f t="shared" si="88"/>
        <v/>
      </c>
    </row>
    <row r="872" spans="7:29">
      <c r="G872" s="89" t="str">
        <f t="shared" ca="1" si="83"/>
        <v/>
      </c>
      <c r="M872" s="16"/>
      <c r="N872" s="16"/>
      <c r="Q872" s="16"/>
      <c r="R872" s="59" t="str">
        <f t="shared" si="84"/>
        <v/>
      </c>
      <c r="S872" s="19" t="str">
        <f t="shared" si="85"/>
        <v/>
      </c>
      <c r="V872" s="16"/>
      <c r="W872" s="16"/>
      <c r="Z872" s="16"/>
      <c r="AA872" s="59" t="str">
        <f t="shared" si="86"/>
        <v/>
      </c>
      <c r="AB872" s="64" t="str">
        <f t="shared" si="87"/>
        <v/>
      </c>
      <c r="AC872" s="19" t="str">
        <f t="shared" si="88"/>
        <v/>
      </c>
    </row>
    <row r="873" spans="7:29">
      <c r="G873" s="89" t="str">
        <f t="shared" ca="1" si="83"/>
        <v/>
      </c>
      <c r="M873" s="16"/>
      <c r="N873" s="16"/>
      <c r="Q873" s="16"/>
      <c r="R873" s="59" t="str">
        <f t="shared" si="84"/>
        <v/>
      </c>
      <c r="S873" s="19" t="str">
        <f t="shared" si="85"/>
        <v/>
      </c>
      <c r="V873" s="16"/>
      <c r="W873" s="16"/>
      <c r="Z873" s="16"/>
      <c r="AA873" s="59" t="str">
        <f t="shared" si="86"/>
        <v/>
      </c>
      <c r="AB873" s="64" t="str">
        <f t="shared" si="87"/>
        <v/>
      </c>
      <c r="AC873" s="19" t="str">
        <f t="shared" si="88"/>
        <v/>
      </c>
    </row>
    <row r="874" spans="7:29">
      <c r="G874" s="89" t="str">
        <f t="shared" ca="1" si="83"/>
        <v/>
      </c>
      <c r="M874" s="16"/>
      <c r="N874" s="16"/>
      <c r="Q874" s="16"/>
      <c r="R874" s="59" t="str">
        <f t="shared" si="84"/>
        <v/>
      </c>
      <c r="S874" s="19" t="str">
        <f t="shared" si="85"/>
        <v/>
      </c>
      <c r="V874" s="16"/>
      <c r="W874" s="16"/>
      <c r="Z874" s="16"/>
      <c r="AA874" s="59" t="str">
        <f t="shared" si="86"/>
        <v/>
      </c>
      <c r="AB874" s="64" t="str">
        <f t="shared" si="87"/>
        <v/>
      </c>
      <c r="AC874" s="19" t="str">
        <f t="shared" si="88"/>
        <v/>
      </c>
    </row>
    <row r="875" spans="7:29">
      <c r="G875" s="89" t="str">
        <f t="shared" ca="1" si="83"/>
        <v/>
      </c>
      <c r="M875" s="16"/>
      <c r="N875" s="16"/>
      <c r="Q875" s="16"/>
      <c r="R875" s="59" t="str">
        <f t="shared" si="84"/>
        <v/>
      </c>
      <c r="S875" s="19" t="str">
        <f t="shared" si="85"/>
        <v/>
      </c>
      <c r="V875" s="16"/>
      <c r="W875" s="16"/>
      <c r="Z875" s="16"/>
      <c r="AA875" s="59" t="str">
        <f t="shared" si="86"/>
        <v/>
      </c>
      <c r="AB875" s="64" t="str">
        <f t="shared" si="87"/>
        <v/>
      </c>
      <c r="AC875" s="19" t="str">
        <f t="shared" si="88"/>
        <v/>
      </c>
    </row>
    <row r="876" spans="7:29">
      <c r="G876" s="89" t="str">
        <f t="shared" ca="1" si="83"/>
        <v/>
      </c>
      <c r="M876" s="16"/>
      <c r="N876" s="16"/>
      <c r="Q876" s="16"/>
      <c r="R876" s="59" t="str">
        <f t="shared" si="84"/>
        <v/>
      </c>
      <c r="S876" s="19" t="str">
        <f t="shared" si="85"/>
        <v/>
      </c>
      <c r="V876" s="16"/>
      <c r="W876" s="16"/>
      <c r="Z876" s="16"/>
      <c r="AA876" s="59" t="str">
        <f t="shared" si="86"/>
        <v/>
      </c>
      <c r="AB876" s="64" t="str">
        <f t="shared" si="87"/>
        <v/>
      </c>
      <c r="AC876" s="19" t="str">
        <f t="shared" si="88"/>
        <v/>
      </c>
    </row>
    <row r="877" spans="7:29">
      <c r="G877" s="89" t="str">
        <f t="shared" ca="1" si="83"/>
        <v/>
      </c>
      <c r="M877" s="16"/>
      <c r="N877" s="16"/>
      <c r="Q877" s="16"/>
      <c r="R877" s="59" t="str">
        <f t="shared" si="84"/>
        <v/>
      </c>
      <c r="S877" s="19" t="str">
        <f t="shared" si="85"/>
        <v/>
      </c>
      <c r="V877" s="16"/>
      <c r="W877" s="16"/>
      <c r="Z877" s="16"/>
      <c r="AA877" s="59" t="str">
        <f t="shared" si="86"/>
        <v/>
      </c>
      <c r="AB877" s="64" t="str">
        <f t="shared" si="87"/>
        <v/>
      </c>
      <c r="AC877" s="19" t="str">
        <f t="shared" si="88"/>
        <v/>
      </c>
    </row>
    <row r="878" spans="7:29">
      <c r="G878" s="89" t="str">
        <f t="shared" ca="1" si="83"/>
        <v/>
      </c>
      <c r="M878" s="16"/>
      <c r="N878" s="16"/>
      <c r="Q878" s="16"/>
      <c r="R878" s="59" t="str">
        <f t="shared" si="84"/>
        <v/>
      </c>
      <c r="S878" s="19" t="str">
        <f t="shared" si="85"/>
        <v/>
      </c>
      <c r="V878" s="16"/>
      <c r="W878" s="16"/>
      <c r="Z878" s="16"/>
      <c r="AA878" s="59" t="str">
        <f t="shared" si="86"/>
        <v/>
      </c>
      <c r="AB878" s="64" t="str">
        <f t="shared" si="87"/>
        <v/>
      </c>
      <c r="AC878" s="19" t="str">
        <f t="shared" si="88"/>
        <v/>
      </c>
    </row>
    <row r="879" spans="7:29">
      <c r="G879" s="89" t="str">
        <f t="shared" ca="1" si="83"/>
        <v/>
      </c>
      <c r="M879" s="16"/>
      <c r="N879" s="16"/>
      <c r="Q879" s="16"/>
      <c r="R879" s="59" t="str">
        <f t="shared" si="84"/>
        <v/>
      </c>
      <c r="S879" s="19" t="str">
        <f t="shared" si="85"/>
        <v/>
      </c>
      <c r="V879" s="16"/>
      <c r="W879" s="16"/>
      <c r="Z879" s="16"/>
      <c r="AA879" s="59" t="str">
        <f t="shared" si="86"/>
        <v/>
      </c>
      <c r="AB879" s="64" t="str">
        <f t="shared" si="87"/>
        <v/>
      </c>
      <c r="AC879" s="19" t="str">
        <f t="shared" si="88"/>
        <v/>
      </c>
    </row>
    <row r="880" spans="7:29">
      <c r="G880" s="89" t="str">
        <f t="shared" ca="1" si="83"/>
        <v/>
      </c>
      <c r="M880" s="16"/>
      <c r="N880" s="16"/>
      <c r="Q880" s="16"/>
      <c r="R880" s="59" t="str">
        <f t="shared" si="84"/>
        <v/>
      </c>
      <c r="S880" s="19" t="str">
        <f t="shared" si="85"/>
        <v/>
      </c>
      <c r="V880" s="16"/>
      <c r="W880" s="16"/>
      <c r="Z880" s="16"/>
      <c r="AA880" s="59" t="str">
        <f t="shared" si="86"/>
        <v/>
      </c>
      <c r="AB880" s="64" t="str">
        <f t="shared" si="87"/>
        <v/>
      </c>
      <c r="AC880" s="19" t="str">
        <f t="shared" si="88"/>
        <v/>
      </c>
    </row>
    <row r="881" spans="7:29">
      <c r="G881" s="89" t="str">
        <f t="shared" ca="1" si="83"/>
        <v/>
      </c>
      <c r="M881" s="16"/>
      <c r="N881" s="16"/>
      <c r="Q881" s="16"/>
      <c r="R881" s="59" t="str">
        <f t="shared" si="84"/>
        <v/>
      </c>
      <c r="S881" s="19" t="str">
        <f t="shared" si="85"/>
        <v/>
      </c>
      <c r="V881" s="16"/>
      <c r="W881" s="16"/>
      <c r="Z881" s="16"/>
      <c r="AA881" s="59" t="str">
        <f t="shared" si="86"/>
        <v/>
      </c>
      <c r="AB881" s="64" t="str">
        <f t="shared" si="87"/>
        <v/>
      </c>
      <c r="AC881" s="19" t="str">
        <f t="shared" si="88"/>
        <v/>
      </c>
    </row>
    <row r="882" spans="7:29">
      <c r="G882" s="89" t="str">
        <f t="shared" ca="1" si="83"/>
        <v/>
      </c>
      <c r="M882" s="16"/>
      <c r="N882" s="16"/>
      <c r="Q882" s="16"/>
      <c r="R882" s="59" t="str">
        <f t="shared" si="84"/>
        <v/>
      </c>
      <c r="S882" s="19" t="str">
        <f t="shared" si="85"/>
        <v/>
      </c>
      <c r="V882" s="16"/>
      <c r="W882" s="16"/>
      <c r="Z882" s="16"/>
      <c r="AA882" s="59" t="str">
        <f t="shared" si="86"/>
        <v/>
      </c>
      <c r="AB882" s="64" t="str">
        <f t="shared" si="87"/>
        <v/>
      </c>
      <c r="AC882" s="19" t="str">
        <f t="shared" si="88"/>
        <v/>
      </c>
    </row>
    <row r="883" spans="7:29">
      <c r="G883" s="89" t="str">
        <f t="shared" ca="1" si="83"/>
        <v/>
      </c>
      <c r="M883" s="16"/>
      <c r="N883" s="16"/>
      <c r="Q883" s="16"/>
      <c r="R883" s="59" t="str">
        <f t="shared" si="84"/>
        <v/>
      </c>
      <c r="S883" s="19" t="str">
        <f t="shared" si="85"/>
        <v/>
      </c>
      <c r="V883" s="16"/>
      <c r="W883" s="16"/>
      <c r="Z883" s="16"/>
      <c r="AA883" s="59" t="str">
        <f t="shared" si="86"/>
        <v/>
      </c>
      <c r="AB883" s="64" t="str">
        <f t="shared" si="87"/>
        <v/>
      </c>
      <c r="AC883" s="19" t="str">
        <f t="shared" si="88"/>
        <v/>
      </c>
    </row>
    <row r="884" spans="7:29">
      <c r="G884" s="89" t="str">
        <f t="shared" ca="1" si="83"/>
        <v/>
      </c>
      <c r="M884" s="16"/>
      <c r="N884" s="16"/>
      <c r="Q884" s="16"/>
      <c r="R884" s="59" t="str">
        <f t="shared" si="84"/>
        <v/>
      </c>
      <c r="S884" s="19" t="str">
        <f t="shared" si="85"/>
        <v/>
      </c>
      <c r="V884" s="16"/>
      <c r="W884" s="16"/>
      <c r="Z884" s="16"/>
      <c r="AA884" s="59" t="str">
        <f t="shared" si="86"/>
        <v/>
      </c>
      <c r="AB884" s="64" t="str">
        <f t="shared" si="87"/>
        <v/>
      </c>
      <c r="AC884" s="19" t="str">
        <f t="shared" si="88"/>
        <v/>
      </c>
    </row>
    <row r="885" spans="7:29">
      <c r="G885" s="89" t="str">
        <f t="shared" ca="1" si="83"/>
        <v/>
      </c>
      <c r="M885" s="16"/>
      <c r="N885" s="16"/>
      <c r="Q885" s="16"/>
      <c r="R885" s="59" t="str">
        <f t="shared" si="84"/>
        <v/>
      </c>
      <c r="S885" s="19" t="str">
        <f t="shared" si="85"/>
        <v/>
      </c>
      <c r="V885" s="16"/>
      <c r="W885" s="16"/>
      <c r="Z885" s="16"/>
      <c r="AA885" s="59" t="str">
        <f t="shared" si="86"/>
        <v/>
      </c>
      <c r="AB885" s="64" t="str">
        <f t="shared" si="87"/>
        <v/>
      </c>
      <c r="AC885" s="19" t="str">
        <f t="shared" si="88"/>
        <v/>
      </c>
    </row>
    <row r="886" spans="7:29">
      <c r="G886" s="89" t="str">
        <f t="shared" ca="1" si="83"/>
        <v/>
      </c>
      <c r="M886" s="16"/>
      <c r="N886" s="16"/>
      <c r="Q886" s="16"/>
      <c r="R886" s="59" t="str">
        <f t="shared" si="84"/>
        <v/>
      </c>
      <c r="S886" s="19" t="str">
        <f t="shared" si="85"/>
        <v/>
      </c>
      <c r="V886" s="16"/>
      <c r="W886" s="16"/>
      <c r="Z886" s="16"/>
      <c r="AA886" s="59" t="str">
        <f t="shared" si="86"/>
        <v/>
      </c>
      <c r="AB886" s="64" t="str">
        <f t="shared" si="87"/>
        <v/>
      </c>
      <c r="AC886" s="19" t="str">
        <f t="shared" si="88"/>
        <v/>
      </c>
    </row>
    <row r="887" spans="7:29">
      <c r="G887" s="89" t="str">
        <f t="shared" ca="1" si="83"/>
        <v/>
      </c>
      <c r="M887" s="16"/>
      <c r="N887" s="16"/>
      <c r="Q887" s="16"/>
      <c r="R887" s="59" t="str">
        <f t="shared" si="84"/>
        <v/>
      </c>
      <c r="S887" s="19" t="str">
        <f t="shared" si="85"/>
        <v/>
      </c>
      <c r="V887" s="16"/>
      <c r="W887" s="16"/>
      <c r="Z887" s="16"/>
      <c r="AA887" s="59" t="str">
        <f t="shared" si="86"/>
        <v/>
      </c>
      <c r="AB887" s="64" t="str">
        <f t="shared" si="87"/>
        <v/>
      </c>
      <c r="AC887" s="19" t="str">
        <f t="shared" si="88"/>
        <v/>
      </c>
    </row>
    <row r="888" spans="7:29">
      <c r="G888" s="89" t="str">
        <f t="shared" ca="1" si="83"/>
        <v/>
      </c>
      <c r="M888" s="16"/>
      <c r="N888" s="16"/>
      <c r="Q888" s="16"/>
      <c r="R888" s="59" t="str">
        <f t="shared" si="84"/>
        <v/>
      </c>
      <c r="S888" s="19" t="str">
        <f t="shared" si="85"/>
        <v/>
      </c>
      <c r="V888" s="16"/>
      <c r="W888" s="16"/>
      <c r="Z888" s="16"/>
      <c r="AA888" s="59" t="str">
        <f t="shared" si="86"/>
        <v/>
      </c>
      <c r="AB888" s="64" t="str">
        <f t="shared" si="87"/>
        <v/>
      </c>
      <c r="AC888" s="19" t="str">
        <f t="shared" si="88"/>
        <v/>
      </c>
    </row>
    <row r="889" spans="7:29">
      <c r="G889" s="89" t="str">
        <f t="shared" ca="1" si="83"/>
        <v/>
      </c>
      <c r="M889" s="16"/>
      <c r="N889" s="16"/>
      <c r="Q889" s="16"/>
      <c r="R889" s="59" t="str">
        <f t="shared" si="84"/>
        <v/>
      </c>
      <c r="S889" s="19" t="str">
        <f t="shared" si="85"/>
        <v/>
      </c>
      <c r="V889" s="16"/>
      <c r="W889" s="16"/>
      <c r="Z889" s="16"/>
      <c r="AA889" s="59" t="str">
        <f t="shared" si="86"/>
        <v/>
      </c>
      <c r="AB889" s="64" t="str">
        <f t="shared" si="87"/>
        <v/>
      </c>
      <c r="AC889" s="19" t="str">
        <f t="shared" si="88"/>
        <v/>
      </c>
    </row>
    <row r="890" spans="7:29">
      <c r="G890" s="89" t="str">
        <f t="shared" ca="1" si="83"/>
        <v/>
      </c>
      <c r="M890" s="16"/>
      <c r="N890" s="16"/>
      <c r="Q890" s="16"/>
      <c r="R890" s="59" t="str">
        <f t="shared" si="84"/>
        <v/>
      </c>
      <c r="S890" s="19" t="str">
        <f t="shared" si="85"/>
        <v/>
      </c>
      <c r="V890" s="16"/>
      <c r="W890" s="16"/>
      <c r="Z890" s="16"/>
      <c r="AA890" s="59" t="str">
        <f t="shared" si="86"/>
        <v/>
      </c>
      <c r="AB890" s="64" t="str">
        <f t="shared" si="87"/>
        <v/>
      </c>
      <c r="AC890" s="19" t="str">
        <f t="shared" si="88"/>
        <v/>
      </c>
    </row>
    <row r="891" spans="7:29">
      <c r="G891" s="89" t="str">
        <f t="shared" ca="1" si="83"/>
        <v/>
      </c>
      <c r="M891" s="16"/>
      <c r="N891" s="16"/>
      <c r="Q891" s="16"/>
      <c r="R891" s="59" t="str">
        <f t="shared" si="84"/>
        <v/>
      </c>
      <c r="S891" s="19" t="str">
        <f t="shared" si="85"/>
        <v/>
      </c>
      <c r="V891" s="16"/>
      <c r="W891" s="16"/>
      <c r="Z891" s="16"/>
      <c r="AA891" s="59" t="str">
        <f t="shared" si="86"/>
        <v/>
      </c>
      <c r="AB891" s="64" t="str">
        <f t="shared" si="87"/>
        <v/>
      </c>
      <c r="AC891" s="19" t="str">
        <f t="shared" si="88"/>
        <v/>
      </c>
    </row>
    <row r="892" spans="7:29">
      <c r="G892" s="89" t="str">
        <f t="shared" ca="1" si="83"/>
        <v/>
      </c>
      <c r="M892" s="16"/>
      <c r="N892" s="16"/>
      <c r="Q892" s="16"/>
      <c r="R892" s="59" t="str">
        <f t="shared" si="84"/>
        <v/>
      </c>
      <c r="S892" s="19" t="str">
        <f t="shared" si="85"/>
        <v/>
      </c>
      <c r="V892" s="16"/>
      <c r="W892" s="16"/>
      <c r="Z892" s="16"/>
      <c r="AA892" s="59" t="str">
        <f t="shared" si="86"/>
        <v/>
      </c>
      <c r="AB892" s="64" t="str">
        <f t="shared" si="87"/>
        <v/>
      </c>
      <c r="AC892" s="19" t="str">
        <f t="shared" si="88"/>
        <v/>
      </c>
    </row>
    <row r="893" spans="7:29">
      <c r="G893" s="89" t="str">
        <f t="shared" ca="1" si="83"/>
        <v/>
      </c>
      <c r="M893" s="16"/>
      <c r="N893" s="16"/>
      <c r="Q893" s="16"/>
      <c r="R893" s="59" t="str">
        <f t="shared" si="84"/>
        <v/>
      </c>
      <c r="S893" s="19" t="str">
        <f t="shared" si="85"/>
        <v/>
      </c>
      <c r="V893" s="16"/>
      <c r="W893" s="16"/>
      <c r="Z893" s="16"/>
      <c r="AA893" s="59" t="str">
        <f t="shared" si="86"/>
        <v/>
      </c>
      <c r="AB893" s="64" t="str">
        <f t="shared" si="87"/>
        <v/>
      </c>
      <c r="AC893" s="19" t="str">
        <f t="shared" si="88"/>
        <v/>
      </c>
    </row>
    <row r="894" spans="7:29">
      <c r="G894" s="89" t="str">
        <f t="shared" ca="1" si="83"/>
        <v/>
      </c>
      <c r="M894" s="16"/>
      <c r="N894" s="16"/>
      <c r="Q894" s="16"/>
      <c r="R894" s="59" t="str">
        <f t="shared" si="84"/>
        <v/>
      </c>
      <c r="S894" s="19" t="str">
        <f t="shared" si="85"/>
        <v/>
      </c>
      <c r="V894" s="16"/>
      <c r="W894" s="16"/>
      <c r="Z894" s="16"/>
      <c r="AA894" s="59" t="str">
        <f t="shared" si="86"/>
        <v/>
      </c>
      <c r="AB894" s="64" t="str">
        <f t="shared" si="87"/>
        <v/>
      </c>
      <c r="AC894" s="19" t="str">
        <f t="shared" si="88"/>
        <v/>
      </c>
    </row>
    <row r="895" spans="7:29">
      <c r="G895" s="89" t="str">
        <f t="shared" ca="1" si="83"/>
        <v/>
      </c>
      <c r="M895" s="16"/>
      <c r="N895" s="16"/>
      <c r="Q895" s="16"/>
      <c r="R895" s="59" t="str">
        <f t="shared" si="84"/>
        <v/>
      </c>
      <c r="S895" s="19" t="str">
        <f t="shared" si="85"/>
        <v/>
      </c>
      <c r="V895" s="16"/>
      <c r="W895" s="16"/>
      <c r="Z895" s="16"/>
      <c r="AA895" s="59" t="str">
        <f t="shared" si="86"/>
        <v/>
      </c>
      <c r="AB895" s="64" t="str">
        <f t="shared" si="87"/>
        <v/>
      </c>
      <c r="AC895" s="19" t="str">
        <f t="shared" si="88"/>
        <v/>
      </c>
    </row>
    <row r="896" spans="7:29">
      <c r="G896" s="89" t="str">
        <f t="shared" ca="1" si="83"/>
        <v/>
      </c>
      <c r="M896" s="16"/>
      <c r="N896" s="16"/>
      <c r="Q896" s="16"/>
      <c r="R896" s="59" t="str">
        <f t="shared" si="84"/>
        <v/>
      </c>
      <c r="S896" s="19" t="str">
        <f t="shared" si="85"/>
        <v/>
      </c>
      <c r="V896" s="16"/>
      <c r="W896" s="16"/>
      <c r="Z896" s="16"/>
      <c r="AA896" s="59" t="str">
        <f t="shared" si="86"/>
        <v/>
      </c>
      <c r="AB896" s="64" t="str">
        <f t="shared" si="87"/>
        <v/>
      </c>
      <c r="AC896" s="19" t="str">
        <f t="shared" si="88"/>
        <v/>
      </c>
    </row>
    <row r="897" spans="7:29">
      <c r="G897" s="89" t="str">
        <f t="shared" ca="1" si="83"/>
        <v/>
      </c>
      <c r="M897" s="16"/>
      <c r="N897" s="16"/>
      <c r="Q897" s="16"/>
      <c r="R897" s="59" t="str">
        <f t="shared" si="84"/>
        <v/>
      </c>
      <c r="S897" s="19" t="str">
        <f t="shared" si="85"/>
        <v/>
      </c>
      <c r="V897" s="16"/>
      <c r="W897" s="16"/>
      <c r="Z897" s="16"/>
      <c r="AA897" s="59" t="str">
        <f t="shared" si="86"/>
        <v/>
      </c>
      <c r="AB897" s="64" t="str">
        <f t="shared" si="87"/>
        <v/>
      </c>
      <c r="AC897" s="19" t="str">
        <f t="shared" si="88"/>
        <v/>
      </c>
    </row>
    <row r="898" spans="7:29">
      <c r="G898" s="89" t="str">
        <f t="shared" ca="1" si="83"/>
        <v/>
      </c>
      <c r="M898" s="16"/>
      <c r="N898" s="16"/>
      <c r="Q898" s="16"/>
      <c r="R898" s="59" t="str">
        <f t="shared" si="84"/>
        <v/>
      </c>
      <c r="S898" s="19" t="str">
        <f t="shared" si="85"/>
        <v/>
      </c>
      <c r="V898" s="16"/>
      <c r="W898" s="16"/>
      <c r="Z898" s="16"/>
      <c r="AA898" s="59" t="str">
        <f t="shared" si="86"/>
        <v/>
      </c>
      <c r="AB898" s="64" t="str">
        <f t="shared" si="87"/>
        <v/>
      </c>
      <c r="AC898" s="19" t="str">
        <f t="shared" si="88"/>
        <v/>
      </c>
    </row>
    <row r="899" spans="7:29">
      <c r="G899" s="89" t="str">
        <f t="shared" ca="1" si="83"/>
        <v/>
      </c>
      <c r="M899" s="16"/>
      <c r="N899" s="16"/>
      <c r="Q899" s="16"/>
      <c r="R899" s="59" t="str">
        <f t="shared" si="84"/>
        <v/>
      </c>
      <c r="S899" s="19" t="str">
        <f t="shared" si="85"/>
        <v/>
      </c>
      <c r="V899" s="16"/>
      <c r="W899" s="16"/>
      <c r="Z899" s="16"/>
      <c r="AA899" s="59" t="str">
        <f t="shared" si="86"/>
        <v/>
      </c>
      <c r="AB899" s="64" t="str">
        <f t="shared" si="87"/>
        <v/>
      </c>
      <c r="AC899" s="19" t="str">
        <f t="shared" si="88"/>
        <v/>
      </c>
    </row>
    <row r="900" spans="7:29">
      <c r="G900" s="89" t="str">
        <f t="shared" ref="G900:G963" ca="1" si="89">IF(AND(ISBLANK(F900)=FALSE,F900&lt;=TODAY()),"NO",IF(AND(ISBLANK(F900)=FALSE,F900&gt;TODAY()),"YES",IF(AND(ISBLANK(A900)=FALSE,ISBLANK(F900)=TRUE),"YES","")))</f>
        <v/>
      </c>
      <c r="M900" s="16"/>
      <c r="N900" s="16"/>
      <c r="Q900" s="16"/>
      <c r="R900" s="59" t="str">
        <f t="shared" ref="R900:R963" si="90">IF(AND(K900="Accepted",N900=""),"Enter date 1st dose administered",IF(AND(K900="Previously vaccinated at another facility",N900=""),"Enter date 1st dose administered",IF(AND(K900="Refused",L900=""),"Enter reason for refusal",IF(N900&lt;&gt;"","YES",IF(K900="Refused","NO",IF(AND($J900&lt;&gt;"",K900=""),"Enter Vaccination Status",IF(K900="Unknown","Unknown","")))))))</f>
        <v/>
      </c>
      <c r="S900" s="19" t="str">
        <f t="shared" ref="S900:S963" si="91">IF(N900="","",IF(J900="Pfizer-BioNTech",N900+21,IF(J900="Moderna",N900+28,IF(J900="Janssen/Johnson &amp; Johnson","N/A",""))))</f>
        <v/>
      </c>
      <c r="V900" s="16"/>
      <c r="W900" s="16"/>
      <c r="Z900" s="16"/>
      <c r="AA900" s="59" t="str">
        <f t="shared" ref="AA900:AA963" si="92">IF($J900="Janssen/Johnson &amp; Johnson","N/A",IF(AND(T900="Accepted",W900=""),"Enter date 2nd dose administered",IF(AND(T900="Previously vaccinated at another facility",W900=""),"Enter date 2nd dose administered",IF(R900="NO","NO",IF(AND(T900="Refused",U900=""),"Enter reason for refusal",IF(W900&lt;&gt;"","YES",IF(T900="Refused","NO",IF(AND(R900="YES",T900=""),"NO",IF(T900="Unknown","Unknown","")))))))))</f>
        <v/>
      </c>
      <c r="AB900" s="64" t="str">
        <f t="shared" ref="AB900:AB963" si="93">IF(OR(Z900="YES",Q900="YES"),"YES",IF(AC900="","","NO"))</f>
        <v/>
      </c>
      <c r="AC900" s="19" t="str">
        <f t="shared" ref="AC900:AC963" si="94">IF(OR(AA900="YES",AA900="Enter date 2nd dose administered"),"YES",IF(AND(J900="Janssen/Johnson &amp; Johnson",R900="YES"),"YES",IF(OR(L900="Medical Contraindication",U900="Medical Contraindication"),"Medical Contraindication",IF(AND(R900="YES",T900=""),"NEEDS 2ND DOSE",IF(AND(R900="Enter date 1st dose administered",T900=""),"NEEDS 2ND DOSE",IF(AND(R900="YES",U900="Offered and Declined"),"Refused 2nd Dose",IF(OR(R900="NO",R900="Enter reason for refusal"),"NO",IF(OR(R900="Unknown",AA900="Unknown"),"Unknown",""))))))))</f>
        <v/>
      </c>
    </row>
    <row r="901" spans="7:29">
      <c r="G901" s="89" t="str">
        <f t="shared" ca="1" si="89"/>
        <v/>
      </c>
      <c r="M901" s="16"/>
      <c r="N901" s="16"/>
      <c r="Q901" s="16"/>
      <c r="R901" s="59" t="str">
        <f t="shared" si="90"/>
        <v/>
      </c>
      <c r="S901" s="19" t="str">
        <f t="shared" si="91"/>
        <v/>
      </c>
      <c r="V901" s="16"/>
      <c r="W901" s="16"/>
      <c r="Z901" s="16"/>
      <c r="AA901" s="59" t="str">
        <f t="shared" si="92"/>
        <v/>
      </c>
      <c r="AB901" s="64" t="str">
        <f t="shared" si="93"/>
        <v/>
      </c>
      <c r="AC901" s="19" t="str">
        <f t="shared" si="94"/>
        <v/>
      </c>
    </row>
    <row r="902" spans="7:29">
      <c r="G902" s="89" t="str">
        <f t="shared" ca="1" si="89"/>
        <v/>
      </c>
      <c r="M902" s="16"/>
      <c r="N902" s="16"/>
      <c r="Q902" s="16"/>
      <c r="R902" s="59" t="str">
        <f t="shared" si="90"/>
        <v/>
      </c>
      <c r="S902" s="19" t="str">
        <f t="shared" si="91"/>
        <v/>
      </c>
      <c r="V902" s="16"/>
      <c r="W902" s="16"/>
      <c r="Z902" s="16"/>
      <c r="AA902" s="59" t="str">
        <f t="shared" si="92"/>
        <v/>
      </c>
      <c r="AB902" s="64" t="str">
        <f t="shared" si="93"/>
        <v/>
      </c>
      <c r="AC902" s="19" t="str">
        <f t="shared" si="94"/>
        <v/>
      </c>
    </row>
    <row r="903" spans="7:29">
      <c r="G903" s="89" t="str">
        <f t="shared" ca="1" si="89"/>
        <v/>
      </c>
      <c r="M903" s="16"/>
      <c r="N903" s="16"/>
      <c r="Q903" s="16"/>
      <c r="R903" s="59" t="str">
        <f t="shared" si="90"/>
        <v/>
      </c>
      <c r="S903" s="19" t="str">
        <f t="shared" si="91"/>
        <v/>
      </c>
      <c r="V903" s="16"/>
      <c r="W903" s="16"/>
      <c r="Z903" s="16"/>
      <c r="AA903" s="59" t="str">
        <f t="shared" si="92"/>
        <v/>
      </c>
      <c r="AB903" s="64" t="str">
        <f t="shared" si="93"/>
        <v/>
      </c>
      <c r="AC903" s="19" t="str">
        <f t="shared" si="94"/>
        <v/>
      </c>
    </row>
    <row r="904" spans="7:29">
      <c r="G904" s="89" t="str">
        <f t="shared" ca="1" si="89"/>
        <v/>
      </c>
      <c r="M904" s="16"/>
      <c r="N904" s="16"/>
      <c r="Q904" s="16"/>
      <c r="R904" s="59" t="str">
        <f t="shared" si="90"/>
        <v/>
      </c>
      <c r="S904" s="19" t="str">
        <f t="shared" si="91"/>
        <v/>
      </c>
      <c r="V904" s="16"/>
      <c r="W904" s="16"/>
      <c r="Z904" s="16"/>
      <c r="AA904" s="59" t="str">
        <f t="shared" si="92"/>
        <v/>
      </c>
      <c r="AB904" s="64" t="str">
        <f t="shared" si="93"/>
        <v/>
      </c>
      <c r="AC904" s="19" t="str">
        <f t="shared" si="94"/>
        <v/>
      </c>
    </row>
    <row r="905" spans="7:29">
      <c r="G905" s="89" t="str">
        <f t="shared" ca="1" si="89"/>
        <v/>
      </c>
      <c r="M905" s="16"/>
      <c r="N905" s="16"/>
      <c r="Q905" s="16"/>
      <c r="R905" s="59" t="str">
        <f t="shared" si="90"/>
        <v/>
      </c>
      <c r="S905" s="19" t="str">
        <f t="shared" si="91"/>
        <v/>
      </c>
      <c r="V905" s="16"/>
      <c r="W905" s="16"/>
      <c r="Z905" s="16"/>
      <c r="AA905" s="59" t="str">
        <f t="shared" si="92"/>
        <v/>
      </c>
      <c r="AB905" s="64" t="str">
        <f t="shared" si="93"/>
        <v/>
      </c>
      <c r="AC905" s="19" t="str">
        <f t="shared" si="94"/>
        <v/>
      </c>
    </row>
    <row r="906" spans="7:29">
      <c r="G906" s="89" t="str">
        <f t="shared" ca="1" si="89"/>
        <v/>
      </c>
      <c r="M906" s="16"/>
      <c r="N906" s="16"/>
      <c r="Q906" s="16"/>
      <c r="R906" s="59" t="str">
        <f t="shared" si="90"/>
        <v/>
      </c>
      <c r="S906" s="19" t="str">
        <f t="shared" si="91"/>
        <v/>
      </c>
      <c r="V906" s="16"/>
      <c r="W906" s="16"/>
      <c r="Z906" s="16"/>
      <c r="AA906" s="59" t="str">
        <f t="shared" si="92"/>
        <v/>
      </c>
      <c r="AB906" s="64" t="str">
        <f t="shared" si="93"/>
        <v/>
      </c>
      <c r="AC906" s="19" t="str">
        <f t="shared" si="94"/>
        <v/>
      </c>
    </row>
    <row r="907" spans="7:29">
      <c r="G907" s="89" t="str">
        <f t="shared" ca="1" si="89"/>
        <v/>
      </c>
      <c r="M907" s="16"/>
      <c r="N907" s="16"/>
      <c r="Q907" s="16"/>
      <c r="R907" s="59" t="str">
        <f t="shared" si="90"/>
        <v/>
      </c>
      <c r="S907" s="19" t="str">
        <f t="shared" si="91"/>
        <v/>
      </c>
      <c r="V907" s="16"/>
      <c r="W907" s="16"/>
      <c r="Z907" s="16"/>
      <c r="AA907" s="59" t="str">
        <f t="shared" si="92"/>
        <v/>
      </c>
      <c r="AB907" s="64" t="str">
        <f t="shared" si="93"/>
        <v/>
      </c>
      <c r="AC907" s="19" t="str">
        <f t="shared" si="94"/>
        <v/>
      </c>
    </row>
    <row r="908" spans="7:29">
      <c r="G908" s="89" t="str">
        <f t="shared" ca="1" si="89"/>
        <v/>
      </c>
      <c r="M908" s="16"/>
      <c r="N908" s="16"/>
      <c r="Q908" s="16"/>
      <c r="R908" s="59" t="str">
        <f t="shared" si="90"/>
        <v/>
      </c>
      <c r="S908" s="19" t="str">
        <f t="shared" si="91"/>
        <v/>
      </c>
      <c r="V908" s="16"/>
      <c r="W908" s="16"/>
      <c r="Z908" s="16"/>
      <c r="AA908" s="59" t="str">
        <f t="shared" si="92"/>
        <v/>
      </c>
      <c r="AB908" s="64" t="str">
        <f t="shared" si="93"/>
        <v/>
      </c>
      <c r="AC908" s="19" t="str">
        <f t="shared" si="94"/>
        <v/>
      </c>
    </row>
    <row r="909" spans="7:29">
      <c r="G909" s="89" t="str">
        <f t="shared" ca="1" si="89"/>
        <v/>
      </c>
      <c r="M909" s="16"/>
      <c r="N909" s="16"/>
      <c r="Q909" s="16"/>
      <c r="R909" s="59" t="str">
        <f t="shared" si="90"/>
        <v/>
      </c>
      <c r="S909" s="19" t="str">
        <f t="shared" si="91"/>
        <v/>
      </c>
      <c r="V909" s="16"/>
      <c r="W909" s="16"/>
      <c r="Z909" s="16"/>
      <c r="AA909" s="59" t="str">
        <f t="shared" si="92"/>
        <v/>
      </c>
      <c r="AB909" s="64" t="str">
        <f t="shared" si="93"/>
        <v/>
      </c>
      <c r="AC909" s="19" t="str">
        <f t="shared" si="94"/>
        <v/>
      </c>
    </row>
    <row r="910" spans="7:29">
      <c r="G910" s="89" t="str">
        <f t="shared" ca="1" si="89"/>
        <v/>
      </c>
      <c r="M910" s="16"/>
      <c r="N910" s="16"/>
      <c r="Q910" s="16"/>
      <c r="R910" s="59" t="str">
        <f t="shared" si="90"/>
        <v/>
      </c>
      <c r="S910" s="19" t="str">
        <f t="shared" si="91"/>
        <v/>
      </c>
      <c r="V910" s="16"/>
      <c r="W910" s="16"/>
      <c r="Z910" s="16"/>
      <c r="AA910" s="59" t="str">
        <f t="shared" si="92"/>
        <v/>
      </c>
      <c r="AB910" s="64" t="str">
        <f t="shared" si="93"/>
        <v/>
      </c>
      <c r="AC910" s="19" t="str">
        <f t="shared" si="94"/>
        <v/>
      </c>
    </row>
    <row r="911" spans="7:29">
      <c r="G911" s="89" t="str">
        <f t="shared" ca="1" si="89"/>
        <v/>
      </c>
      <c r="M911" s="16"/>
      <c r="N911" s="16"/>
      <c r="Q911" s="16"/>
      <c r="R911" s="59" t="str">
        <f t="shared" si="90"/>
        <v/>
      </c>
      <c r="S911" s="19" t="str">
        <f t="shared" si="91"/>
        <v/>
      </c>
      <c r="V911" s="16"/>
      <c r="W911" s="16"/>
      <c r="Z911" s="16"/>
      <c r="AA911" s="59" t="str">
        <f t="shared" si="92"/>
        <v/>
      </c>
      <c r="AB911" s="64" t="str">
        <f t="shared" si="93"/>
        <v/>
      </c>
      <c r="AC911" s="19" t="str">
        <f t="shared" si="94"/>
        <v/>
      </c>
    </row>
    <row r="912" spans="7:29">
      <c r="G912" s="89" t="str">
        <f t="shared" ca="1" si="89"/>
        <v/>
      </c>
      <c r="M912" s="16"/>
      <c r="N912" s="16"/>
      <c r="Q912" s="16"/>
      <c r="R912" s="59" t="str">
        <f t="shared" si="90"/>
        <v/>
      </c>
      <c r="S912" s="19" t="str">
        <f t="shared" si="91"/>
        <v/>
      </c>
      <c r="V912" s="16"/>
      <c r="W912" s="16"/>
      <c r="Z912" s="16"/>
      <c r="AA912" s="59" t="str">
        <f t="shared" si="92"/>
        <v/>
      </c>
      <c r="AB912" s="64" t="str">
        <f t="shared" si="93"/>
        <v/>
      </c>
      <c r="AC912" s="19" t="str">
        <f t="shared" si="94"/>
        <v/>
      </c>
    </row>
    <row r="913" spans="7:29">
      <c r="G913" s="89" t="str">
        <f t="shared" ca="1" si="89"/>
        <v/>
      </c>
      <c r="M913" s="16"/>
      <c r="N913" s="16"/>
      <c r="Q913" s="16"/>
      <c r="R913" s="59" t="str">
        <f t="shared" si="90"/>
        <v/>
      </c>
      <c r="S913" s="19" t="str">
        <f t="shared" si="91"/>
        <v/>
      </c>
      <c r="V913" s="16"/>
      <c r="W913" s="16"/>
      <c r="Z913" s="16"/>
      <c r="AA913" s="59" t="str">
        <f t="shared" si="92"/>
        <v/>
      </c>
      <c r="AB913" s="64" t="str">
        <f t="shared" si="93"/>
        <v/>
      </c>
      <c r="AC913" s="19" t="str">
        <f t="shared" si="94"/>
        <v/>
      </c>
    </row>
    <row r="914" spans="7:29">
      <c r="G914" s="89" t="str">
        <f t="shared" ca="1" si="89"/>
        <v/>
      </c>
      <c r="M914" s="16"/>
      <c r="N914" s="16"/>
      <c r="Q914" s="16"/>
      <c r="R914" s="59" t="str">
        <f t="shared" si="90"/>
        <v/>
      </c>
      <c r="S914" s="19" t="str">
        <f t="shared" si="91"/>
        <v/>
      </c>
      <c r="V914" s="16"/>
      <c r="W914" s="16"/>
      <c r="Z914" s="16"/>
      <c r="AA914" s="59" t="str">
        <f t="shared" si="92"/>
        <v/>
      </c>
      <c r="AB914" s="64" t="str">
        <f t="shared" si="93"/>
        <v/>
      </c>
      <c r="AC914" s="19" t="str">
        <f t="shared" si="94"/>
        <v/>
      </c>
    </row>
    <row r="915" spans="7:29">
      <c r="G915" s="89" t="str">
        <f t="shared" ca="1" si="89"/>
        <v/>
      </c>
      <c r="M915" s="16"/>
      <c r="N915" s="16"/>
      <c r="Q915" s="16"/>
      <c r="R915" s="59" t="str">
        <f t="shared" si="90"/>
        <v/>
      </c>
      <c r="S915" s="19" t="str">
        <f t="shared" si="91"/>
        <v/>
      </c>
      <c r="V915" s="16"/>
      <c r="W915" s="16"/>
      <c r="Z915" s="16"/>
      <c r="AA915" s="59" t="str">
        <f t="shared" si="92"/>
        <v/>
      </c>
      <c r="AB915" s="64" t="str">
        <f t="shared" si="93"/>
        <v/>
      </c>
      <c r="AC915" s="19" t="str">
        <f t="shared" si="94"/>
        <v/>
      </c>
    </row>
    <row r="916" spans="7:29">
      <c r="G916" s="89" t="str">
        <f t="shared" ca="1" si="89"/>
        <v/>
      </c>
      <c r="M916" s="16"/>
      <c r="N916" s="16"/>
      <c r="Q916" s="16"/>
      <c r="R916" s="59" t="str">
        <f t="shared" si="90"/>
        <v/>
      </c>
      <c r="S916" s="19" t="str">
        <f t="shared" si="91"/>
        <v/>
      </c>
      <c r="V916" s="16"/>
      <c r="W916" s="16"/>
      <c r="Z916" s="16"/>
      <c r="AA916" s="59" t="str">
        <f t="shared" si="92"/>
        <v/>
      </c>
      <c r="AB916" s="64" t="str">
        <f t="shared" si="93"/>
        <v/>
      </c>
      <c r="AC916" s="19" t="str">
        <f t="shared" si="94"/>
        <v/>
      </c>
    </row>
    <row r="917" spans="7:29">
      <c r="G917" s="89" t="str">
        <f t="shared" ca="1" si="89"/>
        <v/>
      </c>
      <c r="M917" s="16"/>
      <c r="N917" s="16"/>
      <c r="Q917" s="16"/>
      <c r="R917" s="59" t="str">
        <f t="shared" si="90"/>
        <v/>
      </c>
      <c r="S917" s="19" t="str">
        <f t="shared" si="91"/>
        <v/>
      </c>
      <c r="V917" s="16"/>
      <c r="W917" s="16"/>
      <c r="Z917" s="16"/>
      <c r="AA917" s="59" t="str">
        <f t="shared" si="92"/>
        <v/>
      </c>
      <c r="AB917" s="64" t="str">
        <f t="shared" si="93"/>
        <v/>
      </c>
      <c r="AC917" s="19" t="str">
        <f t="shared" si="94"/>
        <v/>
      </c>
    </row>
    <row r="918" spans="7:29">
      <c r="G918" s="89" t="str">
        <f t="shared" ca="1" si="89"/>
        <v/>
      </c>
      <c r="M918" s="16"/>
      <c r="N918" s="16"/>
      <c r="Q918" s="16"/>
      <c r="R918" s="59" t="str">
        <f t="shared" si="90"/>
        <v/>
      </c>
      <c r="S918" s="19" t="str">
        <f t="shared" si="91"/>
        <v/>
      </c>
      <c r="V918" s="16"/>
      <c r="W918" s="16"/>
      <c r="Z918" s="16"/>
      <c r="AA918" s="59" t="str">
        <f t="shared" si="92"/>
        <v/>
      </c>
      <c r="AB918" s="64" t="str">
        <f t="shared" si="93"/>
        <v/>
      </c>
      <c r="AC918" s="19" t="str">
        <f t="shared" si="94"/>
        <v/>
      </c>
    </row>
    <row r="919" spans="7:29">
      <c r="G919" s="89" t="str">
        <f t="shared" ca="1" si="89"/>
        <v/>
      </c>
      <c r="M919" s="16"/>
      <c r="N919" s="16"/>
      <c r="Q919" s="16"/>
      <c r="R919" s="59" t="str">
        <f t="shared" si="90"/>
        <v/>
      </c>
      <c r="S919" s="19" t="str">
        <f t="shared" si="91"/>
        <v/>
      </c>
      <c r="V919" s="16"/>
      <c r="W919" s="16"/>
      <c r="Z919" s="16"/>
      <c r="AA919" s="59" t="str">
        <f t="shared" si="92"/>
        <v/>
      </c>
      <c r="AB919" s="64" t="str">
        <f t="shared" si="93"/>
        <v/>
      </c>
      <c r="AC919" s="19" t="str">
        <f t="shared" si="94"/>
        <v/>
      </c>
    </row>
    <row r="920" spans="7:29">
      <c r="G920" s="89" t="str">
        <f t="shared" ca="1" si="89"/>
        <v/>
      </c>
      <c r="M920" s="16"/>
      <c r="N920" s="16"/>
      <c r="Q920" s="16"/>
      <c r="R920" s="59" t="str">
        <f t="shared" si="90"/>
        <v/>
      </c>
      <c r="S920" s="19" t="str">
        <f t="shared" si="91"/>
        <v/>
      </c>
      <c r="V920" s="16"/>
      <c r="W920" s="16"/>
      <c r="Z920" s="16"/>
      <c r="AA920" s="59" t="str">
        <f t="shared" si="92"/>
        <v/>
      </c>
      <c r="AB920" s="64" t="str">
        <f t="shared" si="93"/>
        <v/>
      </c>
      <c r="AC920" s="19" t="str">
        <f t="shared" si="94"/>
        <v/>
      </c>
    </row>
    <row r="921" spans="7:29">
      <c r="G921" s="89" t="str">
        <f t="shared" ca="1" si="89"/>
        <v/>
      </c>
      <c r="M921" s="16"/>
      <c r="N921" s="16"/>
      <c r="Q921" s="16"/>
      <c r="R921" s="59" t="str">
        <f t="shared" si="90"/>
        <v/>
      </c>
      <c r="S921" s="19" t="str">
        <f t="shared" si="91"/>
        <v/>
      </c>
      <c r="V921" s="16"/>
      <c r="W921" s="16"/>
      <c r="Z921" s="16"/>
      <c r="AA921" s="59" t="str">
        <f t="shared" si="92"/>
        <v/>
      </c>
      <c r="AB921" s="64" t="str">
        <f t="shared" si="93"/>
        <v/>
      </c>
      <c r="AC921" s="19" t="str">
        <f t="shared" si="94"/>
        <v/>
      </c>
    </row>
    <row r="922" spans="7:29">
      <c r="G922" s="89" t="str">
        <f t="shared" ca="1" si="89"/>
        <v/>
      </c>
      <c r="M922" s="16"/>
      <c r="N922" s="16"/>
      <c r="Q922" s="16"/>
      <c r="R922" s="59" t="str">
        <f t="shared" si="90"/>
        <v/>
      </c>
      <c r="S922" s="19" t="str">
        <f t="shared" si="91"/>
        <v/>
      </c>
      <c r="V922" s="16"/>
      <c r="W922" s="16"/>
      <c r="Z922" s="16"/>
      <c r="AA922" s="59" t="str">
        <f t="shared" si="92"/>
        <v/>
      </c>
      <c r="AB922" s="64" t="str">
        <f t="shared" si="93"/>
        <v/>
      </c>
      <c r="AC922" s="19" t="str">
        <f t="shared" si="94"/>
        <v/>
      </c>
    </row>
    <row r="923" spans="7:29">
      <c r="G923" s="89" t="str">
        <f t="shared" ca="1" si="89"/>
        <v/>
      </c>
      <c r="M923" s="16"/>
      <c r="N923" s="16"/>
      <c r="Q923" s="16"/>
      <c r="R923" s="59" t="str">
        <f t="shared" si="90"/>
        <v/>
      </c>
      <c r="S923" s="19" t="str">
        <f t="shared" si="91"/>
        <v/>
      </c>
      <c r="V923" s="16"/>
      <c r="W923" s="16"/>
      <c r="Z923" s="16"/>
      <c r="AA923" s="59" t="str">
        <f t="shared" si="92"/>
        <v/>
      </c>
      <c r="AB923" s="64" t="str">
        <f t="shared" si="93"/>
        <v/>
      </c>
      <c r="AC923" s="19" t="str">
        <f t="shared" si="94"/>
        <v/>
      </c>
    </row>
    <row r="924" spans="7:29">
      <c r="G924" s="89" t="str">
        <f t="shared" ca="1" si="89"/>
        <v/>
      </c>
      <c r="M924" s="16"/>
      <c r="N924" s="16"/>
      <c r="Q924" s="16"/>
      <c r="R924" s="59" t="str">
        <f t="shared" si="90"/>
        <v/>
      </c>
      <c r="S924" s="19" t="str">
        <f t="shared" si="91"/>
        <v/>
      </c>
      <c r="V924" s="16"/>
      <c r="W924" s="16"/>
      <c r="Z924" s="16"/>
      <c r="AA924" s="59" t="str">
        <f t="shared" si="92"/>
        <v/>
      </c>
      <c r="AB924" s="64" t="str">
        <f t="shared" si="93"/>
        <v/>
      </c>
      <c r="AC924" s="19" t="str">
        <f t="shared" si="94"/>
        <v/>
      </c>
    </row>
    <row r="925" spans="7:29">
      <c r="G925" s="89" t="str">
        <f t="shared" ca="1" si="89"/>
        <v/>
      </c>
      <c r="M925" s="16"/>
      <c r="N925" s="16"/>
      <c r="Q925" s="16"/>
      <c r="R925" s="59" t="str">
        <f t="shared" si="90"/>
        <v/>
      </c>
      <c r="S925" s="19" t="str">
        <f t="shared" si="91"/>
        <v/>
      </c>
      <c r="V925" s="16"/>
      <c r="W925" s="16"/>
      <c r="Z925" s="16"/>
      <c r="AA925" s="59" t="str">
        <f t="shared" si="92"/>
        <v/>
      </c>
      <c r="AB925" s="64" t="str">
        <f t="shared" si="93"/>
        <v/>
      </c>
      <c r="AC925" s="19" t="str">
        <f t="shared" si="94"/>
        <v/>
      </c>
    </row>
    <row r="926" spans="7:29">
      <c r="G926" s="89" t="str">
        <f t="shared" ca="1" si="89"/>
        <v/>
      </c>
      <c r="M926" s="16"/>
      <c r="N926" s="16"/>
      <c r="Q926" s="16"/>
      <c r="R926" s="59" t="str">
        <f t="shared" si="90"/>
        <v/>
      </c>
      <c r="S926" s="19" t="str">
        <f t="shared" si="91"/>
        <v/>
      </c>
      <c r="V926" s="16"/>
      <c r="W926" s="16"/>
      <c r="Z926" s="16"/>
      <c r="AA926" s="59" t="str">
        <f t="shared" si="92"/>
        <v/>
      </c>
      <c r="AB926" s="64" t="str">
        <f t="shared" si="93"/>
        <v/>
      </c>
      <c r="AC926" s="19" t="str">
        <f t="shared" si="94"/>
        <v/>
      </c>
    </row>
    <row r="927" spans="7:29">
      <c r="G927" s="89" t="str">
        <f t="shared" ca="1" si="89"/>
        <v/>
      </c>
      <c r="M927" s="16"/>
      <c r="N927" s="16"/>
      <c r="Q927" s="16"/>
      <c r="R927" s="59" t="str">
        <f t="shared" si="90"/>
        <v/>
      </c>
      <c r="S927" s="19" t="str">
        <f t="shared" si="91"/>
        <v/>
      </c>
      <c r="V927" s="16"/>
      <c r="W927" s="16"/>
      <c r="Z927" s="16"/>
      <c r="AA927" s="59" t="str">
        <f t="shared" si="92"/>
        <v/>
      </c>
      <c r="AB927" s="64" t="str">
        <f t="shared" si="93"/>
        <v/>
      </c>
      <c r="AC927" s="19" t="str">
        <f t="shared" si="94"/>
        <v/>
      </c>
    </row>
    <row r="928" spans="7:29">
      <c r="G928" s="89" t="str">
        <f t="shared" ca="1" si="89"/>
        <v/>
      </c>
      <c r="M928" s="16"/>
      <c r="N928" s="16"/>
      <c r="Q928" s="16"/>
      <c r="R928" s="59" t="str">
        <f t="shared" si="90"/>
        <v/>
      </c>
      <c r="S928" s="19" t="str">
        <f t="shared" si="91"/>
        <v/>
      </c>
      <c r="V928" s="16"/>
      <c r="W928" s="16"/>
      <c r="Z928" s="16"/>
      <c r="AA928" s="59" t="str">
        <f t="shared" si="92"/>
        <v/>
      </c>
      <c r="AB928" s="64" t="str">
        <f t="shared" si="93"/>
        <v/>
      </c>
      <c r="AC928" s="19" t="str">
        <f t="shared" si="94"/>
        <v/>
      </c>
    </row>
    <row r="929" spans="7:29">
      <c r="G929" s="89" t="str">
        <f t="shared" ca="1" si="89"/>
        <v/>
      </c>
      <c r="M929" s="16"/>
      <c r="N929" s="16"/>
      <c r="Q929" s="16"/>
      <c r="R929" s="59" t="str">
        <f t="shared" si="90"/>
        <v/>
      </c>
      <c r="S929" s="19" t="str">
        <f t="shared" si="91"/>
        <v/>
      </c>
      <c r="V929" s="16"/>
      <c r="W929" s="16"/>
      <c r="Z929" s="16"/>
      <c r="AA929" s="59" t="str">
        <f t="shared" si="92"/>
        <v/>
      </c>
      <c r="AB929" s="64" t="str">
        <f t="shared" si="93"/>
        <v/>
      </c>
      <c r="AC929" s="19" t="str">
        <f t="shared" si="94"/>
        <v/>
      </c>
    </row>
    <row r="930" spans="7:29">
      <c r="G930" s="89" t="str">
        <f t="shared" ca="1" si="89"/>
        <v/>
      </c>
      <c r="M930" s="16"/>
      <c r="N930" s="16"/>
      <c r="Q930" s="16"/>
      <c r="R930" s="59" t="str">
        <f t="shared" si="90"/>
        <v/>
      </c>
      <c r="S930" s="19" t="str">
        <f t="shared" si="91"/>
        <v/>
      </c>
      <c r="V930" s="16"/>
      <c r="W930" s="16"/>
      <c r="Z930" s="16"/>
      <c r="AA930" s="59" t="str">
        <f t="shared" si="92"/>
        <v/>
      </c>
      <c r="AB930" s="64" t="str">
        <f t="shared" si="93"/>
        <v/>
      </c>
      <c r="AC930" s="19" t="str">
        <f t="shared" si="94"/>
        <v/>
      </c>
    </row>
    <row r="931" spans="7:29">
      <c r="G931" s="89" t="str">
        <f t="shared" ca="1" si="89"/>
        <v/>
      </c>
      <c r="M931" s="16"/>
      <c r="N931" s="16"/>
      <c r="Q931" s="16"/>
      <c r="R931" s="59" t="str">
        <f t="shared" si="90"/>
        <v/>
      </c>
      <c r="S931" s="19" t="str">
        <f t="shared" si="91"/>
        <v/>
      </c>
      <c r="V931" s="16"/>
      <c r="W931" s="16"/>
      <c r="Z931" s="16"/>
      <c r="AA931" s="59" t="str">
        <f t="shared" si="92"/>
        <v/>
      </c>
      <c r="AB931" s="64" t="str">
        <f t="shared" si="93"/>
        <v/>
      </c>
      <c r="AC931" s="19" t="str">
        <f t="shared" si="94"/>
        <v/>
      </c>
    </row>
    <row r="932" spans="7:29">
      <c r="G932" s="89" t="str">
        <f t="shared" ca="1" si="89"/>
        <v/>
      </c>
      <c r="M932" s="16"/>
      <c r="N932" s="16"/>
      <c r="Q932" s="16"/>
      <c r="R932" s="59" t="str">
        <f t="shared" si="90"/>
        <v/>
      </c>
      <c r="S932" s="19" t="str">
        <f t="shared" si="91"/>
        <v/>
      </c>
      <c r="V932" s="16"/>
      <c r="W932" s="16"/>
      <c r="Z932" s="16"/>
      <c r="AA932" s="59" t="str">
        <f t="shared" si="92"/>
        <v/>
      </c>
      <c r="AB932" s="64" t="str">
        <f t="shared" si="93"/>
        <v/>
      </c>
      <c r="AC932" s="19" t="str">
        <f t="shared" si="94"/>
        <v/>
      </c>
    </row>
    <row r="933" spans="7:29">
      <c r="G933" s="89" t="str">
        <f t="shared" ca="1" si="89"/>
        <v/>
      </c>
      <c r="M933" s="16"/>
      <c r="N933" s="16"/>
      <c r="Q933" s="16"/>
      <c r="R933" s="59" t="str">
        <f t="shared" si="90"/>
        <v/>
      </c>
      <c r="S933" s="19" t="str">
        <f t="shared" si="91"/>
        <v/>
      </c>
      <c r="V933" s="16"/>
      <c r="W933" s="16"/>
      <c r="Z933" s="16"/>
      <c r="AA933" s="59" t="str">
        <f t="shared" si="92"/>
        <v/>
      </c>
      <c r="AB933" s="64" t="str">
        <f t="shared" si="93"/>
        <v/>
      </c>
      <c r="AC933" s="19" t="str">
        <f t="shared" si="94"/>
        <v/>
      </c>
    </row>
    <row r="934" spans="7:29">
      <c r="G934" s="89" t="str">
        <f t="shared" ca="1" si="89"/>
        <v/>
      </c>
      <c r="M934" s="16"/>
      <c r="N934" s="16"/>
      <c r="Q934" s="16"/>
      <c r="R934" s="59" t="str">
        <f t="shared" si="90"/>
        <v/>
      </c>
      <c r="S934" s="19" t="str">
        <f t="shared" si="91"/>
        <v/>
      </c>
      <c r="V934" s="16"/>
      <c r="W934" s="16"/>
      <c r="Z934" s="16"/>
      <c r="AA934" s="59" t="str">
        <f t="shared" si="92"/>
        <v/>
      </c>
      <c r="AB934" s="64" t="str">
        <f t="shared" si="93"/>
        <v/>
      </c>
      <c r="AC934" s="19" t="str">
        <f t="shared" si="94"/>
        <v/>
      </c>
    </row>
    <row r="935" spans="7:29">
      <c r="G935" s="89" t="str">
        <f t="shared" ca="1" si="89"/>
        <v/>
      </c>
      <c r="M935" s="16"/>
      <c r="N935" s="16"/>
      <c r="Q935" s="16"/>
      <c r="R935" s="59" t="str">
        <f t="shared" si="90"/>
        <v/>
      </c>
      <c r="S935" s="19" t="str">
        <f t="shared" si="91"/>
        <v/>
      </c>
      <c r="V935" s="16"/>
      <c r="W935" s="16"/>
      <c r="Z935" s="16"/>
      <c r="AA935" s="59" t="str">
        <f t="shared" si="92"/>
        <v/>
      </c>
      <c r="AB935" s="64" t="str">
        <f t="shared" si="93"/>
        <v/>
      </c>
      <c r="AC935" s="19" t="str">
        <f t="shared" si="94"/>
        <v/>
      </c>
    </row>
    <row r="936" spans="7:29">
      <c r="G936" s="89" t="str">
        <f t="shared" ca="1" si="89"/>
        <v/>
      </c>
      <c r="M936" s="16"/>
      <c r="N936" s="16"/>
      <c r="Q936" s="16"/>
      <c r="R936" s="59" t="str">
        <f t="shared" si="90"/>
        <v/>
      </c>
      <c r="S936" s="19" t="str">
        <f t="shared" si="91"/>
        <v/>
      </c>
      <c r="V936" s="16"/>
      <c r="W936" s="16"/>
      <c r="Z936" s="16"/>
      <c r="AA936" s="59" t="str">
        <f t="shared" si="92"/>
        <v/>
      </c>
      <c r="AB936" s="64" t="str">
        <f t="shared" si="93"/>
        <v/>
      </c>
      <c r="AC936" s="19" t="str">
        <f t="shared" si="94"/>
        <v/>
      </c>
    </row>
    <row r="937" spans="7:29">
      <c r="G937" s="89" t="str">
        <f t="shared" ca="1" si="89"/>
        <v/>
      </c>
      <c r="M937" s="16"/>
      <c r="N937" s="16"/>
      <c r="Q937" s="16"/>
      <c r="R937" s="59" t="str">
        <f t="shared" si="90"/>
        <v/>
      </c>
      <c r="S937" s="19" t="str">
        <f t="shared" si="91"/>
        <v/>
      </c>
      <c r="V937" s="16"/>
      <c r="W937" s="16"/>
      <c r="Z937" s="16"/>
      <c r="AA937" s="59" t="str">
        <f t="shared" si="92"/>
        <v/>
      </c>
      <c r="AB937" s="64" t="str">
        <f t="shared" si="93"/>
        <v/>
      </c>
      <c r="AC937" s="19" t="str">
        <f t="shared" si="94"/>
        <v/>
      </c>
    </row>
    <row r="938" spans="7:29">
      <c r="G938" s="89" t="str">
        <f t="shared" ca="1" si="89"/>
        <v/>
      </c>
      <c r="M938" s="16"/>
      <c r="N938" s="16"/>
      <c r="Q938" s="16"/>
      <c r="R938" s="59" t="str">
        <f t="shared" si="90"/>
        <v/>
      </c>
      <c r="S938" s="19" t="str">
        <f t="shared" si="91"/>
        <v/>
      </c>
      <c r="V938" s="16"/>
      <c r="W938" s="16"/>
      <c r="Z938" s="16"/>
      <c r="AA938" s="59" t="str">
        <f t="shared" si="92"/>
        <v/>
      </c>
      <c r="AB938" s="64" t="str">
        <f t="shared" si="93"/>
        <v/>
      </c>
      <c r="AC938" s="19" t="str">
        <f t="shared" si="94"/>
        <v/>
      </c>
    </row>
    <row r="939" spans="7:29">
      <c r="G939" s="89" t="str">
        <f t="shared" ca="1" si="89"/>
        <v/>
      </c>
      <c r="M939" s="16"/>
      <c r="N939" s="16"/>
      <c r="Q939" s="16"/>
      <c r="R939" s="59" t="str">
        <f t="shared" si="90"/>
        <v/>
      </c>
      <c r="S939" s="19" t="str">
        <f t="shared" si="91"/>
        <v/>
      </c>
      <c r="V939" s="16"/>
      <c r="W939" s="16"/>
      <c r="Z939" s="16"/>
      <c r="AA939" s="59" t="str">
        <f t="shared" si="92"/>
        <v/>
      </c>
      <c r="AB939" s="64" t="str">
        <f t="shared" si="93"/>
        <v/>
      </c>
      <c r="AC939" s="19" t="str">
        <f t="shared" si="94"/>
        <v/>
      </c>
    </row>
    <row r="940" spans="7:29">
      <c r="G940" s="89" t="str">
        <f t="shared" ca="1" si="89"/>
        <v/>
      </c>
      <c r="M940" s="16"/>
      <c r="N940" s="16"/>
      <c r="Q940" s="16"/>
      <c r="R940" s="59" t="str">
        <f t="shared" si="90"/>
        <v/>
      </c>
      <c r="S940" s="19" t="str">
        <f t="shared" si="91"/>
        <v/>
      </c>
      <c r="V940" s="16"/>
      <c r="W940" s="16"/>
      <c r="Z940" s="16"/>
      <c r="AA940" s="59" t="str">
        <f t="shared" si="92"/>
        <v/>
      </c>
      <c r="AB940" s="64" t="str">
        <f t="shared" si="93"/>
        <v/>
      </c>
      <c r="AC940" s="19" t="str">
        <f t="shared" si="94"/>
        <v/>
      </c>
    </row>
    <row r="941" spans="7:29">
      <c r="G941" s="89" t="str">
        <f t="shared" ca="1" si="89"/>
        <v/>
      </c>
      <c r="M941" s="16"/>
      <c r="N941" s="16"/>
      <c r="Q941" s="16"/>
      <c r="R941" s="59" t="str">
        <f t="shared" si="90"/>
        <v/>
      </c>
      <c r="S941" s="19" t="str">
        <f t="shared" si="91"/>
        <v/>
      </c>
      <c r="V941" s="16"/>
      <c r="W941" s="16"/>
      <c r="Z941" s="16"/>
      <c r="AA941" s="59" t="str">
        <f t="shared" si="92"/>
        <v/>
      </c>
      <c r="AB941" s="64" t="str">
        <f t="shared" si="93"/>
        <v/>
      </c>
      <c r="AC941" s="19" t="str">
        <f t="shared" si="94"/>
        <v/>
      </c>
    </row>
    <row r="942" spans="7:29">
      <c r="G942" s="89" t="str">
        <f t="shared" ca="1" si="89"/>
        <v/>
      </c>
      <c r="M942" s="16"/>
      <c r="N942" s="16"/>
      <c r="Q942" s="16"/>
      <c r="R942" s="59" t="str">
        <f t="shared" si="90"/>
        <v/>
      </c>
      <c r="S942" s="19" t="str">
        <f t="shared" si="91"/>
        <v/>
      </c>
      <c r="V942" s="16"/>
      <c r="W942" s="16"/>
      <c r="Z942" s="16"/>
      <c r="AA942" s="59" t="str">
        <f t="shared" si="92"/>
        <v/>
      </c>
      <c r="AB942" s="64" t="str">
        <f t="shared" si="93"/>
        <v/>
      </c>
      <c r="AC942" s="19" t="str">
        <f t="shared" si="94"/>
        <v/>
      </c>
    </row>
    <row r="943" spans="7:29">
      <c r="G943" s="89" t="str">
        <f t="shared" ca="1" si="89"/>
        <v/>
      </c>
      <c r="M943" s="16"/>
      <c r="N943" s="16"/>
      <c r="Q943" s="16"/>
      <c r="R943" s="59" t="str">
        <f t="shared" si="90"/>
        <v/>
      </c>
      <c r="S943" s="19" t="str">
        <f t="shared" si="91"/>
        <v/>
      </c>
      <c r="V943" s="16"/>
      <c r="W943" s="16"/>
      <c r="Z943" s="16"/>
      <c r="AA943" s="59" t="str">
        <f t="shared" si="92"/>
        <v/>
      </c>
      <c r="AB943" s="64" t="str">
        <f t="shared" si="93"/>
        <v/>
      </c>
      <c r="AC943" s="19" t="str">
        <f t="shared" si="94"/>
        <v/>
      </c>
    </row>
    <row r="944" spans="7:29">
      <c r="G944" s="89" t="str">
        <f t="shared" ca="1" si="89"/>
        <v/>
      </c>
      <c r="M944" s="16"/>
      <c r="N944" s="16"/>
      <c r="Q944" s="16"/>
      <c r="R944" s="59" t="str">
        <f t="shared" si="90"/>
        <v/>
      </c>
      <c r="S944" s="19" t="str">
        <f t="shared" si="91"/>
        <v/>
      </c>
      <c r="V944" s="16"/>
      <c r="W944" s="16"/>
      <c r="Z944" s="16"/>
      <c r="AA944" s="59" t="str">
        <f t="shared" si="92"/>
        <v/>
      </c>
      <c r="AB944" s="64" t="str">
        <f t="shared" si="93"/>
        <v/>
      </c>
      <c r="AC944" s="19" t="str">
        <f t="shared" si="94"/>
        <v/>
      </c>
    </row>
    <row r="945" spans="7:29">
      <c r="G945" s="89" t="str">
        <f t="shared" ca="1" si="89"/>
        <v/>
      </c>
      <c r="M945" s="16"/>
      <c r="N945" s="16"/>
      <c r="Q945" s="16"/>
      <c r="R945" s="59" t="str">
        <f t="shared" si="90"/>
        <v/>
      </c>
      <c r="S945" s="19" t="str">
        <f t="shared" si="91"/>
        <v/>
      </c>
      <c r="V945" s="16"/>
      <c r="W945" s="16"/>
      <c r="Z945" s="16"/>
      <c r="AA945" s="59" t="str">
        <f t="shared" si="92"/>
        <v/>
      </c>
      <c r="AB945" s="64" t="str">
        <f t="shared" si="93"/>
        <v/>
      </c>
      <c r="AC945" s="19" t="str">
        <f t="shared" si="94"/>
        <v/>
      </c>
    </row>
    <row r="946" spans="7:29">
      <c r="G946" s="89" t="str">
        <f t="shared" ca="1" si="89"/>
        <v/>
      </c>
      <c r="M946" s="16"/>
      <c r="N946" s="16"/>
      <c r="Q946" s="16"/>
      <c r="R946" s="59" t="str">
        <f t="shared" si="90"/>
        <v/>
      </c>
      <c r="S946" s="19" t="str">
        <f t="shared" si="91"/>
        <v/>
      </c>
      <c r="V946" s="16"/>
      <c r="W946" s="16"/>
      <c r="Z946" s="16"/>
      <c r="AA946" s="59" t="str">
        <f t="shared" si="92"/>
        <v/>
      </c>
      <c r="AB946" s="64" t="str">
        <f t="shared" si="93"/>
        <v/>
      </c>
      <c r="AC946" s="19" t="str">
        <f t="shared" si="94"/>
        <v/>
      </c>
    </row>
    <row r="947" spans="7:29">
      <c r="G947" s="89" t="str">
        <f t="shared" ca="1" si="89"/>
        <v/>
      </c>
      <c r="M947" s="16"/>
      <c r="N947" s="16"/>
      <c r="Q947" s="16"/>
      <c r="R947" s="59" t="str">
        <f t="shared" si="90"/>
        <v/>
      </c>
      <c r="S947" s="19" t="str">
        <f t="shared" si="91"/>
        <v/>
      </c>
      <c r="V947" s="16"/>
      <c r="W947" s="16"/>
      <c r="Z947" s="16"/>
      <c r="AA947" s="59" t="str">
        <f t="shared" si="92"/>
        <v/>
      </c>
      <c r="AB947" s="64" t="str">
        <f t="shared" si="93"/>
        <v/>
      </c>
      <c r="AC947" s="19" t="str">
        <f t="shared" si="94"/>
        <v/>
      </c>
    </row>
    <row r="948" spans="7:29">
      <c r="G948" s="89" t="str">
        <f t="shared" ca="1" si="89"/>
        <v/>
      </c>
      <c r="M948" s="16"/>
      <c r="N948" s="16"/>
      <c r="Q948" s="16"/>
      <c r="R948" s="59" t="str">
        <f t="shared" si="90"/>
        <v/>
      </c>
      <c r="S948" s="19" t="str">
        <f t="shared" si="91"/>
        <v/>
      </c>
      <c r="V948" s="16"/>
      <c r="W948" s="16"/>
      <c r="Z948" s="16"/>
      <c r="AA948" s="59" t="str">
        <f t="shared" si="92"/>
        <v/>
      </c>
      <c r="AB948" s="64" t="str">
        <f t="shared" si="93"/>
        <v/>
      </c>
      <c r="AC948" s="19" t="str">
        <f t="shared" si="94"/>
        <v/>
      </c>
    </row>
    <row r="949" spans="7:29">
      <c r="G949" s="89" t="str">
        <f t="shared" ca="1" si="89"/>
        <v/>
      </c>
      <c r="M949" s="16"/>
      <c r="N949" s="16"/>
      <c r="Q949" s="16"/>
      <c r="R949" s="59" t="str">
        <f t="shared" si="90"/>
        <v/>
      </c>
      <c r="S949" s="19" t="str">
        <f t="shared" si="91"/>
        <v/>
      </c>
      <c r="V949" s="16"/>
      <c r="W949" s="16"/>
      <c r="Z949" s="16"/>
      <c r="AA949" s="59" t="str">
        <f t="shared" si="92"/>
        <v/>
      </c>
      <c r="AB949" s="64" t="str">
        <f t="shared" si="93"/>
        <v/>
      </c>
      <c r="AC949" s="19" t="str">
        <f t="shared" si="94"/>
        <v/>
      </c>
    </row>
    <row r="950" spans="7:29">
      <c r="G950" s="89" t="str">
        <f t="shared" ca="1" si="89"/>
        <v/>
      </c>
      <c r="M950" s="16"/>
      <c r="N950" s="16"/>
      <c r="Q950" s="16"/>
      <c r="R950" s="59" t="str">
        <f t="shared" si="90"/>
        <v/>
      </c>
      <c r="S950" s="19" t="str">
        <f t="shared" si="91"/>
        <v/>
      </c>
      <c r="V950" s="16"/>
      <c r="W950" s="16"/>
      <c r="Z950" s="16"/>
      <c r="AA950" s="59" t="str">
        <f t="shared" si="92"/>
        <v/>
      </c>
      <c r="AB950" s="64" t="str">
        <f t="shared" si="93"/>
        <v/>
      </c>
      <c r="AC950" s="19" t="str">
        <f t="shared" si="94"/>
        <v/>
      </c>
    </row>
    <row r="951" spans="7:29">
      <c r="G951" s="89" t="str">
        <f t="shared" ca="1" si="89"/>
        <v/>
      </c>
      <c r="M951" s="16"/>
      <c r="N951" s="16"/>
      <c r="Q951" s="16"/>
      <c r="R951" s="59" t="str">
        <f t="shared" si="90"/>
        <v/>
      </c>
      <c r="S951" s="19" t="str">
        <f t="shared" si="91"/>
        <v/>
      </c>
      <c r="V951" s="16"/>
      <c r="W951" s="16"/>
      <c r="Z951" s="16"/>
      <c r="AA951" s="59" t="str">
        <f t="shared" si="92"/>
        <v/>
      </c>
      <c r="AB951" s="64" t="str">
        <f t="shared" si="93"/>
        <v/>
      </c>
      <c r="AC951" s="19" t="str">
        <f t="shared" si="94"/>
        <v/>
      </c>
    </row>
    <row r="952" spans="7:29">
      <c r="G952" s="89" t="str">
        <f t="shared" ca="1" si="89"/>
        <v/>
      </c>
      <c r="M952" s="16"/>
      <c r="N952" s="16"/>
      <c r="Q952" s="16"/>
      <c r="R952" s="59" t="str">
        <f t="shared" si="90"/>
        <v/>
      </c>
      <c r="S952" s="19" t="str">
        <f t="shared" si="91"/>
        <v/>
      </c>
      <c r="V952" s="16"/>
      <c r="W952" s="16"/>
      <c r="Z952" s="16"/>
      <c r="AA952" s="59" t="str">
        <f t="shared" si="92"/>
        <v/>
      </c>
      <c r="AB952" s="64" t="str">
        <f t="shared" si="93"/>
        <v/>
      </c>
      <c r="AC952" s="19" t="str">
        <f t="shared" si="94"/>
        <v/>
      </c>
    </row>
    <row r="953" spans="7:29">
      <c r="G953" s="89" t="str">
        <f t="shared" ca="1" si="89"/>
        <v/>
      </c>
      <c r="M953" s="16"/>
      <c r="N953" s="16"/>
      <c r="Q953" s="16"/>
      <c r="R953" s="59" t="str">
        <f t="shared" si="90"/>
        <v/>
      </c>
      <c r="S953" s="19" t="str">
        <f t="shared" si="91"/>
        <v/>
      </c>
      <c r="V953" s="16"/>
      <c r="W953" s="16"/>
      <c r="Z953" s="16"/>
      <c r="AA953" s="59" t="str">
        <f t="shared" si="92"/>
        <v/>
      </c>
      <c r="AB953" s="64" t="str">
        <f t="shared" si="93"/>
        <v/>
      </c>
      <c r="AC953" s="19" t="str">
        <f t="shared" si="94"/>
        <v/>
      </c>
    </row>
    <row r="954" spans="7:29">
      <c r="G954" s="89" t="str">
        <f t="shared" ca="1" si="89"/>
        <v/>
      </c>
      <c r="M954" s="16"/>
      <c r="N954" s="16"/>
      <c r="Q954" s="16"/>
      <c r="R954" s="59" t="str">
        <f t="shared" si="90"/>
        <v/>
      </c>
      <c r="S954" s="19" t="str">
        <f t="shared" si="91"/>
        <v/>
      </c>
      <c r="V954" s="16"/>
      <c r="W954" s="16"/>
      <c r="Z954" s="16"/>
      <c r="AA954" s="59" t="str">
        <f t="shared" si="92"/>
        <v/>
      </c>
      <c r="AB954" s="64" t="str">
        <f t="shared" si="93"/>
        <v/>
      </c>
      <c r="AC954" s="19" t="str">
        <f t="shared" si="94"/>
        <v/>
      </c>
    </row>
    <row r="955" spans="7:29">
      <c r="G955" s="89" t="str">
        <f t="shared" ca="1" si="89"/>
        <v/>
      </c>
      <c r="M955" s="16"/>
      <c r="N955" s="16"/>
      <c r="Q955" s="16"/>
      <c r="R955" s="59" t="str">
        <f t="shared" si="90"/>
        <v/>
      </c>
      <c r="S955" s="19" t="str">
        <f t="shared" si="91"/>
        <v/>
      </c>
      <c r="V955" s="16"/>
      <c r="W955" s="16"/>
      <c r="Z955" s="16"/>
      <c r="AA955" s="59" t="str">
        <f t="shared" si="92"/>
        <v/>
      </c>
      <c r="AB955" s="64" t="str">
        <f t="shared" si="93"/>
        <v/>
      </c>
      <c r="AC955" s="19" t="str">
        <f t="shared" si="94"/>
        <v/>
      </c>
    </row>
    <row r="956" spans="7:29">
      <c r="G956" s="89" t="str">
        <f t="shared" ca="1" si="89"/>
        <v/>
      </c>
      <c r="M956" s="16"/>
      <c r="N956" s="16"/>
      <c r="Q956" s="16"/>
      <c r="R956" s="59" t="str">
        <f t="shared" si="90"/>
        <v/>
      </c>
      <c r="S956" s="19" t="str">
        <f t="shared" si="91"/>
        <v/>
      </c>
      <c r="V956" s="16"/>
      <c r="W956" s="16"/>
      <c r="Z956" s="16"/>
      <c r="AA956" s="59" t="str">
        <f t="shared" si="92"/>
        <v/>
      </c>
      <c r="AB956" s="64" t="str">
        <f t="shared" si="93"/>
        <v/>
      </c>
      <c r="AC956" s="19" t="str">
        <f t="shared" si="94"/>
        <v/>
      </c>
    </row>
    <row r="957" spans="7:29">
      <c r="G957" s="89" t="str">
        <f t="shared" ca="1" si="89"/>
        <v/>
      </c>
      <c r="M957" s="16"/>
      <c r="N957" s="16"/>
      <c r="Q957" s="16"/>
      <c r="R957" s="59" t="str">
        <f t="shared" si="90"/>
        <v/>
      </c>
      <c r="S957" s="19" t="str">
        <f t="shared" si="91"/>
        <v/>
      </c>
      <c r="V957" s="16"/>
      <c r="W957" s="16"/>
      <c r="Z957" s="16"/>
      <c r="AA957" s="59" t="str">
        <f t="shared" si="92"/>
        <v/>
      </c>
      <c r="AB957" s="64" t="str">
        <f t="shared" si="93"/>
        <v/>
      </c>
      <c r="AC957" s="19" t="str">
        <f t="shared" si="94"/>
        <v/>
      </c>
    </row>
    <row r="958" spans="7:29">
      <c r="G958" s="89" t="str">
        <f t="shared" ca="1" si="89"/>
        <v/>
      </c>
      <c r="M958" s="16"/>
      <c r="N958" s="16"/>
      <c r="Q958" s="16"/>
      <c r="R958" s="59" t="str">
        <f t="shared" si="90"/>
        <v/>
      </c>
      <c r="S958" s="19" t="str">
        <f t="shared" si="91"/>
        <v/>
      </c>
      <c r="V958" s="16"/>
      <c r="W958" s="16"/>
      <c r="Z958" s="16"/>
      <c r="AA958" s="59" t="str">
        <f t="shared" si="92"/>
        <v/>
      </c>
      <c r="AB958" s="64" t="str">
        <f t="shared" si="93"/>
        <v/>
      </c>
      <c r="AC958" s="19" t="str">
        <f t="shared" si="94"/>
        <v/>
      </c>
    </row>
    <row r="959" spans="7:29">
      <c r="G959" s="89" t="str">
        <f t="shared" ca="1" si="89"/>
        <v/>
      </c>
      <c r="M959" s="16"/>
      <c r="N959" s="16"/>
      <c r="Q959" s="16"/>
      <c r="R959" s="59" t="str">
        <f t="shared" si="90"/>
        <v/>
      </c>
      <c r="S959" s="19" t="str">
        <f t="shared" si="91"/>
        <v/>
      </c>
      <c r="V959" s="16"/>
      <c r="W959" s="16"/>
      <c r="Z959" s="16"/>
      <c r="AA959" s="59" t="str">
        <f t="shared" si="92"/>
        <v/>
      </c>
      <c r="AB959" s="64" t="str">
        <f t="shared" si="93"/>
        <v/>
      </c>
      <c r="AC959" s="19" t="str">
        <f t="shared" si="94"/>
        <v/>
      </c>
    </row>
    <row r="960" spans="7:29">
      <c r="G960" s="89" t="str">
        <f t="shared" ca="1" si="89"/>
        <v/>
      </c>
      <c r="M960" s="16"/>
      <c r="N960" s="16"/>
      <c r="Q960" s="16"/>
      <c r="R960" s="59" t="str">
        <f t="shared" si="90"/>
        <v/>
      </c>
      <c r="S960" s="19" t="str">
        <f t="shared" si="91"/>
        <v/>
      </c>
      <c r="V960" s="16"/>
      <c r="W960" s="16"/>
      <c r="Z960" s="16"/>
      <c r="AA960" s="59" t="str">
        <f t="shared" si="92"/>
        <v/>
      </c>
      <c r="AB960" s="64" t="str">
        <f t="shared" si="93"/>
        <v/>
      </c>
      <c r="AC960" s="19" t="str">
        <f t="shared" si="94"/>
        <v/>
      </c>
    </row>
    <row r="961" spans="7:29">
      <c r="G961" s="89" t="str">
        <f t="shared" ca="1" si="89"/>
        <v/>
      </c>
      <c r="M961" s="16"/>
      <c r="N961" s="16"/>
      <c r="Q961" s="16"/>
      <c r="R961" s="59" t="str">
        <f t="shared" si="90"/>
        <v/>
      </c>
      <c r="S961" s="19" t="str">
        <f t="shared" si="91"/>
        <v/>
      </c>
      <c r="V961" s="16"/>
      <c r="W961" s="16"/>
      <c r="Z961" s="16"/>
      <c r="AA961" s="59" t="str">
        <f t="shared" si="92"/>
        <v/>
      </c>
      <c r="AB961" s="64" t="str">
        <f t="shared" si="93"/>
        <v/>
      </c>
      <c r="AC961" s="19" t="str">
        <f t="shared" si="94"/>
        <v/>
      </c>
    </row>
    <row r="962" spans="7:29">
      <c r="G962" s="89" t="str">
        <f t="shared" ca="1" si="89"/>
        <v/>
      </c>
      <c r="M962" s="16"/>
      <c r="N962" s="16"/>
      <c r="Q962" s="16"/>
      <c r="R962" s="59" t="str">
        <f t="shared" si="90"/>
        <v/>
      </c>
      <c r="S962" s="19" t="str">
        <f t="shared" si="91"/>
        <v/>
      </c>
      <c r="V962" s="16"/>
      <c r="W962" s="16"/>
      <c r="Z962" s="16"/>
      <c r="AA962" s="59" t="str">
        <f t="shared" si="92"/>
        <v/>
      </c>
      <c r="AB962" s="64" t="str">
        <f t="shared" si="93"/>
        <v/>
      </c>
      <c r="AC962" s="19" t="str">
        <f t="shared" si="94"/>
        <v/>
      </c>
    </row>
    <row r="963" spans="7:29">
      <c r="G963" s="89" t="str">
        <f t="shared" ca="1" si="89"/>
        <v/>
      </c>
      <c r="M963" s="16"/>
      <c r="N963" s="16"/>
      <c r="Q963" s="16"/>
      <c r="R963" s="59" t="str">
        <f t="shared" si="90"/>
        <v/>
      </c>
      <c r="S963" s="19" t="str">
        <f t="shared" si="91"/>
        <v/>
      </c>
      <c r="V963" s="16"/>
      <c r="W963" s="16"/>
      <c r="Z963" s="16"/>
      <c r="AA963" s="59" t="str">
        <f t="shared" si="92"/>
        <v/>
      </c>
      <c r="AB963" s="64" t="str">
        <f t="shared" si="93"/>
        <v/>
      </c>
      <c r="AC963" s="19" t="str">
        <f t="shared" si="94"/>
        <v/>
      </c>
    </row>
    <row r="964" spans="7:29">
      <c r="G964" s="89" t="str">
        <f t="shared" ref="G964:G1002" ca="1" si="95">IF(AND(ISBLANK(F964)=FALSE,F964&lt;=TODAY()),"NO",IF(AND(ISBLANK(F964)=FALSE,F964&gt;TODAY()),"YES",IF(AND(ISBLANK(A964)=FALSE,ISBLANK(F964)=TRUE),"YES","")))</f>
        <v/>
      </c>
      <c r="M964" s="16"/>
      <c r="N964" s="16"/>
      <c r="Q964" s="16"/>
      <c r="R964" s="59" t="str">
        <f t="shared" ref="R964:R1002" si="96">IF(AND(K964="Accepted",N964=""),"Enter date 1st dose administered",IF(AND(K964="Previously vaccinated at another facility",N964=""),"Enter date 1st dose administered",IF(AND(K964="Refused",L964=""),"Enter reason for refusal",IF(N964&lt;&gt;"","YES",IF(K964="Refused","NO",IF(AND($J964&lt;&gt;"",K964=""),"Enter Vaccination Status",IF(K964="Unknown","Unknown","")))))))</f>
        <v/>
      </c>
      <c r="S964" s="19" t="str">
        <f t="shared" ref="S964:S1002" si="97">IF(N964="","",IF(J964="Pfizer-BioNTech",N964+21,IF(J964="Moderna",N964+28,IF(J964="Janssen/Johnson &amp; Johnson","N/A",""))))</f>
        <v/>
      </c>
      <c r="V964" s="16"/>
      <c r="W964" s="16"/>
      <c r="Z964" s="16"/>
      <c r="AA964" s="59" t="str">
        <f t="shared" ref="AA964:AA1002" si="98">IF($J964="Janssen/Johnson &amp; Johnson","N/A",IF(AND(T964="Accepted",W964=""),"Enter date 2nd dose administered",IF(AND(T964="Previously vaccinated at another facility",W964=""),"Enter date 2nd dose administered",IF(R964="NO","NO",IF(AND(T964="Refused",U964=""),"Enter reason for refusal",IF(W964&lt;&gt;"","YES",IF(T964="Refused","NO",IF(AND(R964="YES",T964=""),"NO",IF(T964="Unknown","Unknown","")))))))))</f>
        <v/>
      </c>
      <c r="AB964" s="64" t="str">
        <f t="shared" ref="AB964:AB1002" si="99">IF(OR(Z964="YES",Q964="YES"),"YES",IF(AC964="","","NO"))</f>
        <v/>
      </c>
      <c r="AC964" s="19" t="str">
        <f t="shared" ref="AC964:AC1002" si="100">IF(OR(AA964="YES",AA964="Enter date 2nd dose administered"),"YES",IF(AND(J964="Janssen/Johnson &amp; Johnson",R964="YES"),"YES",IF(OR(L964="Medical Contraindication",U964="Medical Contraindication"),"Medical Contraindication",IF(AND(R964="YES",T964=""),"NEEDS 2ND DOSE",IF(AND(R964="Enter date 1st dose administered",T964=""),"NEEDS 2ND DOSE",IF(AND(R964="YES",U964="Offered and Declined"),"Refused 2nd Dose",IF(OR(R964="NO",R964="Enter reason for refusal"),"NO",IF(OR(R964="Unknown",AA964="Unknown"),"Unknown",""))))))))</f>
        <v/>
      </c>
    </row>
    <row r="965" spans="7:29">
      <c r="G965" s="89" t="str">
        <f t="shared" ca="1" si="95"/>
        <v/>
      </c>
      <c r="M965" s="16"/>
      <c r="N965" s="16"/>
      <c r="Q965" s="16"/>
      <c r="R965" s="59" t="str">
        <f t="shared" si="96"/>
        <v/>
      </c>
      <c r="S965" s="19" t="str">
        <f t="shared" si="97"/>
        <v/>
      </c>
      <c r="V965" s="16"/>
      <c r="W965" s="16"/>
      <c r="Z965" s="16"/>
      <c r="AA965" s="59" t="str">
        <f t="shared" si="98"/>
        <v/>
      </c>
      <c r="AB965" s="64" t="str">
        <f t="shared" si="99"/>
        <v/>
      </c>
      <c r="AC965" s="19" t="str">
        <f t="shared" si="100"/>
        <v/>
      </c>
    </row>
    <row r="966" spans="7:29">
      <c r="G966" s="89" t="str">
        <f t="shared" ca="1" si="95"/>
        <v/>
      </c>
      <c r="M966" s="16"/>
      <c r="N966" s="16"/>
      <c r="Q966" s="16"/>
      <c r="R966" s="59" t="str">
        <f t="shared" si="96"/>
        <v/>
      </c>
      <c r="S966" s="19" t="str">
        <f t="shared" si="97"/>
        <v/>
      </c>
      <c r="V966" s="16"/>
      <c r="W966" s="16"/>
      <c r="Z966" s="16"/>
      <c r="AA966" s="59" t="str">
        <f t="shared" si="98"/>
        <v/>
      </c>
      <c r="AB966" s="64" t="str">
        <f t="shared" si="99"/>
        <v/>
      </c>
      <c r="AC966" s="19" t="str">
        <f t="shared" si="100"/>
        <v/>
      </c>
    </row>
    <row r="967" spans="7:29">
      <c r="G967" s="89" t="str">
        <f t="shared" ca="1" si="95"/>
        <v/>
      </c>
      <c r="M967" s="16"/>
      <c r="N967" s="16"/>
      <c r="Q967" s="16"/>
      <c r="R967" s="59" t="str">
        <f t="shared" si="96"/>
        <v/>
      </c>
      <c r="S967" s="19" t="str">
        <f t="shared" si="97"/>
        <v/>
      </c>
      <c r="V967" s="16"/>
      <c r="W967" s="16"/>
      <c r="Z967" s="16"/>
      <c r="AA967" s="59" t="str">
        <f t="shared" si="98"/>
        <v/>
      </c>
      <c r="AB967" s="64" t="str">
        <f t="shared" si="99"/>
        <v/>
      </c>
      <c r="AC967" s="19" t="str">
        <f t="shared" si="100"/>
        <v/>
      </c>
    </row>
    <row r="968" spans="7:29">
      <c r="G968" s="89" t="str">
        <f t="shared" ca="1" si="95"/>
        <v/>
      </c>
      <c r="M968" s="16"/>
      <c r="N968" s="16"/>
      <c r="Q968" s="16"/>
      <c r="R968" s="59" t="str">
        <f t="shared" si="96"/>
        <v/>
      </c>
      <c r="S968" s="19" t="str">
        <f t="shared" si="97"/>
        <v/>
      </c>
      <c r="V968" s="16"/>
      <c r="W968" s="16"/>
      <c r="Z968" s="16"/>
      <c r="AA968" s="59" t="str">
        <f t="shared" si="98"/>
        <v/>
      </c>
      <c r="AB968" s="64" t="str">
        <f t="shared" si="99"/>
        <v/>
      </c>
      <c r="AC968" s="19" t="str">
        <f t="shared" si="100"/>
        <v/>
      </c>
    </row>
    <row r="969" spans="7:29">
      <c r="G969" s="89" t="str">
        <f t="shared" ca="1" si="95"/>
        <v/>
      </c>
      <c r="M969" s="16"/>
      <c r="N969" s="16"/>
      <c r="Q969" s="16"/>
      <c r="R969" s="59" t="str">
        <f t="shared" si="96"/>
        <v/>
      </c>
      <c r="S969" s="19" t="str">
        <f t="shared" si="97"/>
        <v/>
      </c>
      <c r="V969" s="16"/>
      <c r="W969" s="16"/>
      <c r="Z969" s="16"/>
      <c r="AA969" s="59" t="str">
        <f t="shared" si="98"/>
        <v/>
      </c>
      <c r="AB969" s="64" t="str">
        <f t="shared" si="99"/>
        <v/>
      </c>
      <c r="AC969" s="19" t="str">
        <f t="shared" si="100"/>
        <v/>
      </c>
    </row>
    <row r="970" spans="7:29">
      <c r="G970" s="89" t="str">
        <f t="shared" ca="1" si="95"/>
        <v/>
      </c>
      <c r="M970" s="16"/>
      <c r="N970" s="16"/>
      <c r="Q970" s="16"/>
      <c r="R970" s="59" t="str">
        <f t="shared" si="96"/>
        <v/>
      </c>
      <c r="S970" s="19" t="str">
        <f t="shared" si="97"/>
        <v/>
      </c>
      <c r="V970" s="16"/>
      <c r="W970" s="16"/>
      <c r="Z970" s="16"/>
      <c r="AA970" s="59" t="str">
        <f t="shared" si="98"/>
        <v/>
      </c>
      <c r="AB970" s="64" t="str">
        <f t="shared" si="99"/>
        <v/>
      </c>
      <c r="AC970" s="19" t="str">
        <f t="shared" si="100"/>
        <v/>
      </c>
    </row>
    <row r="971" spans="7:29">
      <c r="G971" s="89" t="str">
        <f t="shared" ca="1" si="95"/>
        <v/>
      </c>
      <c r="M971" s="16"/>
      <c r="N971" s="16"/>
      <c r="Q971" s="16"/>
      <c r="R971" s="59" t="str">
        <f t="shared" si="96"/>
        <v/>
      </c>
      <c r="S971" s="19" t="str">
        <f t="shared" si="97"/>
        <v/>
      </c>
      <c r="V971" s="16"/>
      <c r="W971" s="16"/>
      <c r="Z971" s="16"/>
      <c r="AA971" s="59" t="str">
        <f t="shared" si="98"/>
        <v/>
      </c>
      <c r="AB971" s="64" t="str">
        <f t="shared" si="99"/>
        <v/>
      </c>
      <c r="AC971" s="19" t="str">
        <f t="shared" si="100"/>
        <v/>
      </c>
    </row>
    <row r="972" spans="7:29">
      <c r="G972" s="89" t="str">
        <f t="shared" ca="1" si="95"/>
        <v/>
      </c>
      <c r="M972" s="16"/>
      <c r="N972" s="16"/>
      <c r="Q972" s="16"/>
      <c r="R972" s="59" t="str">
        <f t="shared" si="96"/>
        <v/>
      </c>
      <c r="S972" s="19" t="str">
        <f t="shared" si="97"/>
        <v/>
      </c>
      <c r="V972" s="16"/>
      <c r="W972" s="16"/>
      <c r="Z972" s="16"/>
      <c r="AA972" s="59" t="str">
        <f t="shared" si="98"/>
        <v/>
      </c>
      <c r="AB972" s="64" t="str">
        <f t="shared" si="99"/>
        <v/>
      </c>
      <c r="AC972" s="19" t="str">
        <f t="shared" si="100"/>
        <v/>
      </c>
    </row>
    <row r="973" spans="7:29">
      <c r="G973" s="89" t="str">
        <f t="shared" ca="1" si="95"/>
        <v/>
      </c>
      <c r="M973" s="16"/>
      <c r="N973" s="16"/>
      <c r="Q973" s="16"/>
      <c r="R973" s="59" t="str">
        <f t="shared" si="96"/>
        <v/>
      </c>
      <c r="S973" s="19" t="str">
        <f t="shared" si="97"/>
        <v/>
      </c>
      <c r="V973" s="16"/>
      <c r="W973" s="16"/>
      <c r="Z973" s="16"/>
      <c r="AA973" s="59" t="str">
        <f t="shared" si="98"/>
        <v/>
      </c>
      <c r="AB973" s="64" t="str">
        <f t="shared" si="99"/>
        <v/>
      </c>
      <c r="AC973" s="19" t="str">
        <f t="shared" si="100"/>
        <v/>
      </c>
    </row>
    <row r="974" spans="7:29">
      <c r="G974" s="89" t="str">
        <f t="shared" ca="1" si="95"/>
        <v/>
      </c>
      <c r="M974" s="16"/>
      <c r="N974" s="16"/>
      <c r="Q974" s="16"/>
      <c r="R974" s="59" t="str">
        <f t="shared" si="96"/>
        <v/>
      </c>
      <c r="S974" s="19" t="str">
        <f t="shared" si="97"/>
        <v/>
      </c>
      <c r="V974" s="16"/>
      <c r="W974" s="16"/>
      <c r="Z974" s="16"/>
      <c r="AA974" s="59" t="str">
        <f t="shared" si="98"/>
        <v/>
      </c>
      <c r="AB974" s="64" t="str">
        <f t="shared" si="99"/>
        <v/>
      </c>
      <c r="AC974" s="19" t="str">
        <f t="shared" si="100"/>
        <v/>
      </c>
    </row>
    <row r="975" spans="7:29">
      <c r="G975" s="89" t="str">
        <f t="shared" ca="1" si="95"/>
        <v/>
      </c>
      <c r="M975" s="16"/>
      <c r="N975" s="16"/>
      <c r="Q975" s="16"/>
      <c r="R975" s="59" t="str">
        <f t="shared" si="96"/>
        <v/>
      </c>
      <c r="S975" s="19" t="str">
        <f t="shared" si="97"/>
        <v/>
      </c>
      <c r="V975" s="16"/>
      <c r="W975" s="16"/>
      <c r="Z975" s="16"/>
      <c r="AA975" s="59" t="str">
        <f t="shared" si="98"/>
        <v/>
      </c>
      <c r="AB975" s="64" t="str">
        <f t="shared" si="99"/>
        <v/>
      </c>
      <c r="AC975" s="19" t="str">
        <f t="shared" si="100"/>
        <v/>
      </c>
    </row>
    <row r="976" spans="7:29">
      <c r="G976" s="89" t="str">
        <f t="shared" ca="1" si="95"/>
        <v/>
      </c>
      <c r="M976" s="16"/>
      <c r="N976" s="16"/>
      <c r="Q976" s="16"/>
      <c r="R976" s="59" t="str">
        <f t="shared" si="96"/>
        <v/>
      </c>
      <c r="S976" s="19" t="str">
        <f t="shared" si="97"/>
        <v/>
      </c>
      <c r="V976" s="16"/>
      <c r="W976" s="16"/>
      <c r="Z976" s="16"/>
      <c r="AA976" s="59" t="str">
        <f t="shared" si="98"/>
        <v/>
      </c>
      <c r="AB976" s="64" t="str">
        <f t="shared" si="99"/>
        <v/>
      </c>
      <c r="AC976" s="19" t="str">
        <f t="shared" si="100"/>
        <v/>
      </c>
    </row>
    <row r="977" spans="7:29">
      <c r="G977" s="89" t="str">
        <f t="shared" ca="1" si="95"/>
        <v/>
      </c>
      <c r="M977" s="16"/>
      <c r="N977" s="16"/>
      <c r="Q977" s="16"/>
      <c r="R977" s="59" t="str">
        <f t="shared" si="96"/>
        <v/>
      </c>
      <c r="S977" s="19" t="str">
        <f t="shared" si="97"/>
        <v/>
      </c>
      <c r="V977" s="16"/>
      <c r="W977" s="16"/>
      <c r="Z977" s="16"/>
      <c r="AA977" s="59" t="str">
        <f t="shared" si="98"/>
        <v/>
      </c>
      <c r="AB977" s="64" t="str">
        <f t="shared" si="99"/>
        <v/>
      </c>
      <c r="AC977" s="19" t="str">
        <f t="shared" si="100"/>
        <v/>
      </c>
    </row>
    <row r="978" spans="7:29">
      <c r="G978" s="89" t="str">
        <f t="shared" ca="1" si="95"/>
        <v/>
      </c>
      <c r="M978" s="16"/>
      <c r="N978" s="16"/>
      <c r="Q978" s="16"/>
      <c r="R978" s="59" t="str">
        <f t="shared" si="96"/>
        <v/>
      </c>
      <c r="S978" s="19" t="str">
        <f t="shared" si="97"/>
        <v/>
      </c>
      <c r="V978" s="16"/>
      <c r="W978" s="16"/>
      <c r="Z978" s="16"/>
      <c r="AA978" s="59" t="str">
        <f t="shared" si="98"/>
        <v/>
      </c>
      <c r="AB978" s="64" t="str">
        <f t="shared" si="99"/>
        <v/>
      </c>
      <c r="AC978" s="19" t="str">
        <f t="shared" si="100"/>
        <v/>
      </c>
    </row>
    <row r="979" spans="7:29">
      <c r="G979" s="89" t="str">
        <f t="shared" ca="1" si="95"/>
        <v/>
      </c>
      <c r="M979" s="16"/>
      <c r="N979" s="16"/>
      <c r="Q979" s="16"/>
      <c r="R979" s="59" t="str">
        <f t="shared" si="96"/>
        <v/>
      </c>
      <c r="S979" s="19" t="str">
        <f t="shared" si="97"/>
        <v/>
      </c>
      <c r="V979" s="16"/>
      <c r="W979" s="16"/>
      <c r="Z979" s="16"/>
      <c r="AA979" s="59" t="str">
        <f t="shared" si="98"/>
        <v/>
      </c>
      <c r="AB979" s="64" t="str">
        <f t="shared" si="99"/>
        <v/>
      </c>
      <c r="AC979" s="19" t="str">
        <f t="shared" si="100"/>
        <v/>
      </c>
    </row>
    <row r="980" spans="7:29">
      <c r="G980" s="89" t="str">
        <f t="shared" ca="1" si="95"/>
        <v/>
      </c>
      <c r="M980" s="16"/>
      <c r="N980" s="16"/>
      <c r="Q980" s="16"/>
      <c r="R980" s="59" t="str">
        <f t="shared" si="96"/>
        <v/>
      </c>
      <c r="S980" s="19" t="str">
        <f t="shared" si="97"/>
        <v/>
      </c>
      <c r="V980" s="16"/>
      <c r="W980" s="16"/>
      <c r="Z980" s="16"/>
      <c r="AA980" s="59" t="str">
        <f t="shared" si="98"/>
        <v/>
      </c>
      <c r="AB980" s="64" t="str">
        <f t="shared" si="99"/>
        <v/>
      </c>
      <c r="AC980" s="19" t="str">
        <f t="shared" si="100"/>
        <v/>
      </c>
    </row>
    <row r="981" spans="7:29">
      <c r="G981" s="89" t="str">
        <f t="shared" ca="1" si="95"/>
        <v/>
      </c>
      <c r="M981" s="16"/>
      <c r="N981" s="16"/>
      <c r="Q981" s="16"/>
      <c r="R981" s="59" t="str">
        <f t="shared" si="96"/>
        <v/>
      </c>
      <c r="S981" s="19" t="str">
        <f t="shared" si="97"/>
        <v/>
      </c>
      <c r="V981" s="16"/>
      <c r="W981" s="16"/>
      <c r="Z981" s="16"/>
      <c r="AA981" s="59" t="str">
        <f t="shared" si="98"/>
        <v/>
      </c>
      <c r="AB981" s="64" t="str">
        <f t="shared" si="99"/>
        <v/>
      </c>
      <c r="AC981" s="19" t="str">
        <f t="shared" si="100"/>
        <v/>
      </c>
    </row>
    <row r="982" spans="7:29">
      <c r="G982" s="89" t="str">
        <f t="shared" ca="1" si="95"/>
        <v/>
      </c>
      <c r="M982" s="16"/>
      <c r="N982" s="16"/>
      <c r="Q982" s="16"/>
      <c r="R982" s="59" t="str">
        <f t="shared" si="96"/>
        <v/>
      </c>
      <c r="S982" s="19" t="str">
        <f t="shared" si="97"/>
        <v/>
      </c>
      <c r="V982" s="16"/>
      <c r="W982" s="16"/>
      <c r="Z982" s="16"/>
      <c r="AA982" s="59" t="str">
        <f t="shared" si="98"/>
        <v/>
      </c>
      <c r="AB982" s="64" t="str">
        <f t="shared" si="99"/>
        <v/>
      </c>
      <c r="AC982" s="19" t="str">
        <f t="shared" si="100"/>
        <v/>
      </c>
    </row>
    <row r="983" spans="7:29">
      <c r="G983" s="89" t="str">
        <f t="shared" ca="1" si="95"/>
        <v/>
      </c>
      <c r="M983" s="16"/>
      <c r="N983" s="16"/>
      <c r="Q983" s="16"/>
      <c r="R983" s="59" t="str">
        <f t="shared" si="96"/>
        <v/>
      </c>
      <c r="S983" s="19" t="str">
        <f t="shared" si="97"/>
        <v/>
      </c>
      <c r="V983" s="16"/>
      <c r="W983" s="16"/>
      <c r="Z983" s="16"/>
      <c r="AA983" s="59" t="str">
        <f t="shared" si="98"/>
        <v/>
      </c>
      <c r="AB983" s="64" t="str">
        <f t="shared" si="99"/>
        <v/>
      </c>
      <c r="AC983" s="19" t="str">
        <f t="shared" si="100"/>
        <v/>
      </c>
    </row>
    <row r="984" spans="7:29">
      <c r="G984" s="89" t="str">
        <f t="shared" ca="1" si="95"/>
        <v/>
      </c>
      <c r="M984" s="16"/>
      <c r="N984" s="16"/>
      <c r="Q984" s="16"/>
      <c r="R984" s="59" t="str">
        <f t="shared" si="96"/>
        <v/>
      </c>
      <c r="S984" s="19" t="str">
        <f t="shared" si="97"/>
        <v/>
      </c>
      <c r="V984" s="16"/>
      <c r="W984" s="16"/>
      <c r="Z984" s="16"/>
      <c r="AA984" s="59" t="str">
        <f t="shared" si="98"/>
        <v/>
      </c>
      <c r="AB984" s="64" t="str">
        <f t="shared" si="99"/>
        <v/>
      </c>
      <c r="AC984" s="19" t="str">
        <f t="shared" si="100"/>
        <v/>
      </c>
    </row>
    <row r="985" spans="7:29">
      <c r="G985" s="89" t="str">
        <f t="shared" ca="1" si="95"/>
        <v/>
      </c>
      <c r="M985" s="16"/>
      <c r="N985" s="16"/>
      <c r="Q985" s="16"/>
      <c r="R985" s="59" t="str">
        <f t="shared" si="96"/>
        <v/>
      </c>
      <c r="S985" s="19" t="str">
        <f t="shared" si="97"/>
        <v/>
      </c>
      <c r="V985" s="16"/>
      <c r="W985" s="16"/>
      <c r="Z985" s="16"/>
      <c r="AA985" s="59" t="str">
        <f t="shared" si="98"/>
        <v/>
      </c>
      <c r="AB985" s="64" t="str">
        <f t="shared" si="99"/>
        <v/>
      </c>
      <c r="AC985" s="19" t="str">
        <f t="shared" si="100"/>
        <v/>
      </c>
    </row>
    <row r="986" spans="7:29">
      <c r="G986" s="89" t="str">
        <f t="shared" ca="1" si="95"/>
        <v/>
      </c>
      <c r="M986" s="16"/>
      <c r="N986" s="16"/>
      <c r="Q986" s="16"/>
      <c r="R986" s="59" t="str">
        <f t="shared" si="96"/>
        <v/>
      </c>
      <c r="S986" s="19" t="str">
        <f t="shared" si="97"/>
        <v/>
      </c>
      <c r="V986" s="16"/>
      <c r="W986" s="16"/>
      <c r="Z986" s="16"/>
      <c r="AA986" s="59" t="str">
        <f t="shared" si="98"/>
        <v/>
      </c>
      <c r="AB986" s="64" t="str">
        <f t="shared" si="99"/>
        <v/>
      </c>
      <c r="AC986" s="19" t="str">
        <f t="shared" si="100"/>
        <v/>
      </c>
    </row>
    <row r="987" spans="7:29">
      <c r="G987" s="89" t="str">
        <f t="shared" ca="1" si="95"/>
        <v/>
      </c>
      <c r="M987" s="16"/>
      <c r="N987" s="16"/>
      <c r="Q987" s="16"/>
      <c r="R987" s="59" t="str">
        <f t="shared" si="96"/>
        <v/>
      </c>
      <c r="S987" s="19" t="str">
        <f t="shared" si="97"/>
        <v/>
      </c>
      <c r="V987" s="16"/>
      <c r="W987" s="16"/>
      <c r="Z987" s="16"/>
      <c r="AA987" s="59" t="str">
        <f t="shared" si="98"/>
        <v/>
      </c>
      <c r="AB987" s="64" t="str">
        <f t="shared" si="99"/>
        <v/>
      </c>
      <c r="AC987" s="19" t="str">
        <f t="shared" si="100"/>
        <v/>
      </c>
    </row>
    <row r="988" spans="7:29">
      <c r="G988" s="89" t="str">
        <f t="shared" ca="1" si="95"/>
        <v/>
      </c>
      <c r="M988" s="16"/>
      <c r="N988" s="16"/>
      <c r="Q988" s="16"/>
      <c r="R988" s="59" t="str">
        <f t="shared" si="96"/>
        <v/>
      </c>
      <c r="S988" s="19" t="str">
        <f t="shared" si="97"/>
        <v/>
      </c>
      <c r="V988" s="16"/>
      <c r="W988" s="16"/>
      <c r="Z988" s="16"/>
      <c r="AA988" s="59" t="str">
        <f t="shared" si="98"/>
        <v/>
      </c>
      <c r="AB988" s="64" t="str">
        <f t="shared" si="99"/>
        <v/>
      </c>
      <c r="AC988" s="19" t="str">
        <f t="shared" si="100"/>
        <v/>
      </c>
    </row>
    <row r="989" spans="7:29">
      <c r="G989" s="89" t="str">
        <f t="shared" ca="1" si="95"/>
        <v/>
      </c>
      <c r="M989" s="16"/>
      <c r="N989" s="16"/>
      <c r="Q989" s="16"/>
      <c r="R989" s="59" t="str">
        <f t="shared" si="96"/>
        <v/>
      </c>
      <c r="S989" s="19" t="str">
        <f t="shared" si="97"/>
        <v/>
      </c>
      <c r="V989" s="16"/>
      <c r="W989" s="16"/>
      <c r="Z989" s="16"/>
      <c r="AA989" s="59" t="str">
        <f t="shared" si="98"/>
        <v/>
      </c>
      <c r="AB989" s="64" t="str">
        <f t="shared" si="99"/>
        <v/>
      </c>
      <c r="AC989" s="19" t="str">
        <f t="shared" si="100"/>
        <v/>
      </c>
    </row>
    <row r="990" spans="7:29">
      <c r="G990" s="89" t="str">
        <f t="shared" ca="1" si="95"/>
        <v/>
      </c>
      <c r="M990" s="16"/>
      <c r="N990" s="16"/>
      <c r="Q990" s="16"/>
      <c r="R990" s="59" t="str">
        <f t="shared" si="96"/>
        <v/>
      </c>
      <c r="S990" s="19" t="str">
        <f t="shared" si="97"/>
        <v/>
      </c>
      <c r="V990" s="16"/>
      <c r="W990" s="16"/>
      <c r="Z990" s="16"/>
      <c r="AA990" s="59" t="str">
        <f t="shared" si="98"/>
        <v/>
      </c>
      <c r="AB990" s="64" t="str">
        <f t="shared" si="99"/>
        <v/>
      </c>
      <c r="AC990" s="19" t="str">
        <f t="shared" si="100"/>
        <v/>
      </c>
    </row>
    <row r="991" spans="7:29">
      <c r="G991" s="89" t="str">
        <f t="shared" ca="1" si="95"/>
        <v/>
      </c>
      <c r="M991" s="16"/>
      <c r="N991" s="16"/>
      <c r="Q991" s="16"/>
      <c r="R991" s="59" t="str">
        <f t="shared" si="96"/>
        <v/>
      </c>
      <c r="S991" s="19" t="str">
        <f t="shared" si="97"/>
        <v/>
      </c>
      <c r="V991" s="16"/>
      <c r="W991" s="16"/>
      <c r="Z991" s="16"/>
      <c r="AA991" s="59" t="str">
        <f t="shared" si="98"/>
        <v/>
      </c>
      <c r="AB991" s="64" t="str">
        <f t="shared" si="99"/>
        <v/>
      </c>
      <c r="AC991" s="19" t="str">
        <f t="shared" si="100"/>
        <v/>
      </c>
    </row>
    <row r="992" spans="7:29">
      <c r="G992" s="89" t="str">
        <f t="shared" ca="1" si="95"/>
        <v/>
      </c>
      <c r="M992" s="16"/>
      <c r="N992" s="16"/>
      <c r="Q992" s="16"/>
      <c r="R992" s="59" t="str">
        <f t="shared" si="96"/>
        <v/>
      </c>
      <c r="S992" s="19" t="str">
        <f t="shared" si="97"/>
        <v/>
      </c>
      <c r="V992" s="16"/>
      <c r="W992" s="16"/>
      <c r="Z992" s="16"/>
      <c r="AA992" s="59" t="str">
        <f t="shared" si="98"/>
        <v/>
      </c>
      <c r="AB992" s="64" t="str">
        <f t="shared" si="99"/>
        <v/>
      </c>
      <c r="AC992" s="19" t="str">
        <f t="shared" si="100"/>
        <v/>
      </c>
    </row>
    <row r="993" spans="7:29">
      <c r="G993" s="89" t="str">
        <f t="shared" ca="1" si="95"/>
        <v/>
      </c>
      <c r="M993" s="16"/>
      <c r="N993" s="16"/>
      <c r="Q993" s="16"/>
      <c r="R993" s="59" t="str">
        <f t="shared" si="96"/>
        <v/>
      </c>
      <c r="S993" s="19" t="str">
        <f t="shared" si="97"/>
        <v/>
      </c>
      <c r="V993" s="16"/>
      <c r="W993" s="16"/>
      <c r="Z993" s="16"/>
      <c r="AA993" s="59" t="str">
        <f t="shared" si="98"/>
        <v/>
      </c>
      <c r="AB993" s="64" t="str">
        <f t="shared" si="99"/>
        <v/>
      </c>
      <c r="AC993" s="19" t="str">
        <f t="shared" si="100"/>
        <v/>
      </c>
    </row>
    <row r="994" spans="7:29">
      <c r="G994" s="89" t="str">
        <f t="shared" ca="1" si="95"/>
        <v/>
      </c>
      <c r="M994" s="16"/>
      <c r="N994" s="16"/>
      <c r="Q994" s="16"/>
      <c r="R994" s="59" t="str">
        <f t="shared" si="96"/>
        <v/>
      </c>
      <c r="S994" s="19" t="str">
        <f t="shared" si="97"/>
        <v/>
      </c>
      <c r="V994" s="16"/>
      <c r="W994" s="16"/>
      <c r="Z994" s="16"/>
      <c r="AA994" s="59" t="str">
        <f t="shared" si="98"/>
        <v/>
      </c>
      <c r="AB994" s="64" t="str">
        <f t="shared" si="99"/>
        <v/>
      </c>
      <c r="AC994" s="19" t="str">
        <f t="shared" si="100"/>
        <v/>
      </c>
    </row>
    <row r="995" spans="7:29">
      <c r="G995" s="89" t="str">
        <f t="shared" ca="1" si="95"/>
        <v/>
      </c>
      <c r="M995" s="16"/>
      <c r="N995" s="16"/>
      <c r="Q995" s="16"/>
      <c r="R995" s="59" t="str">
        <f t="shared" si="96"/>
        <v/>
      </c>
      <c r="S995" s="19" t="str">
        <f t="shared" si="97"/>
        <v/>
      </c>
      <c r="V995" s="16"/>
      <c r="W995" s="16"/>
      <c r="Z995" s="16"/>
      <c r="AA995" s="59" t="str">
        <f t="shared" si="98"/>
        <v/>
      </c>
      <c r="AB995" s="64" t="str">
        <f t="shared" si="99"/>
        <v/>
      </c>
      <c r="AC995" s="19" t="str">
        <f t="shared" si="100"/>
        <v/>
      </c>
    </row>
    <row r="996" spans="7:29">
      <c r="G996" s="89" t="str">
        <f t="shared" ca="1" si="95"/>
        <v/>
      </c>
      <c r="M996" s="16"/>
      <c r="N996" s="16"/>
      <c r="Q996" s="16"/>
      <c r="R996" s="59" t="str">
        <f t="shared" si="96"/>
        <v/>
      </c>
      <c r="S996" s="19" t="str">
        <f t="shared" si="97"/>
        <v/>
      </c>
      <c r="V996" s="16"/>
      <c r="W996" s="16"/>
      <c r="Z996" s="16"/>
      <c r="AA996" s="59" t="str">
        <f t="shared" si="98"/>
        <v/>
      </c>
      <c r="AB996" s="64" t="str">
        <f t="shared" si="99"/>
        <v/>
      </c>
      <c r="AC996" s="19" t="str">
        <f t="shared" si="100"/>
        <v/>
      </c>
    </row>
    <row r="997" spans="7:29">
      <c r="G997" s="89" t="str">
        <f t="shared" ca="1" si="95"/>
        <v/>
      </c>
      <c r="M997" s="16"/>
      <c r="N997" s="16"/>
      <c r="Q997" s="16"/>
      <c r="R997" s="59" t="str">
        <f t="shared" si="96"/>
        <v/>
      </c>
      <c r="S997" s="19" t="str">
        <f t="shared" si="97"/>
        <v/>
      </c>
      <c r="V997" s="16"/>
      <c r="W997" s="16"/>
      <c r="Z997" s="16"/>
      <c r="AA997" s="59" t="str">
        <f t="shared" si="98"/>
        <v/>
      </c>
      <c r="AB997" s="64" t="str">
        <f t="shared" si="99"/>
        <v/>
      </c>
      <c r="AC997" s="19" t="str">
        <f t="shared" si="100"/>
        <v/>
      </c>
    </row>
    <row r="998" spans="7:29">
      <c r="G998" s="89" t="str">
        <f t="shared" ca="1" si="95"/>
        <v/>
      </c>
      <c r="M998" s="16"/>
      <c r="N998" s="16"/>
      <c r="Q998" s="16"/>
      <c r="R998" s="59" t="str">
        <f t="shared" si="96"/>
        <v/>
      </c>
      <c r="S998" s="19" t="str">
        <f t="shared" si="97"/>
        <v/>
      </c>
      <c r="V998" s="16"/>
      <c r="W998" s="16"/>
      <c r="Z998" s="16"/>
      <c r="AA998" s="59" t="str">
        <f t="shared" si="98"/>
        <v/>
      </c>
      <c r="AB998" s="64" t="str">
        <f t="shared" si="99"/>
        <v/>
      </c>
      <c r="AC998" s="19" t="str">
        <f t="shared" si="100"/>
        <v/>
      </c>
    </row>
    <row r="999" spans="7:29">
      <c r="G999" s="89" t="str">
        <f t="shared" ca="1" si="95"/>
        <v/>
      </c>
      <c r="M999" s="16"/>
      <c r="N999" s="16"/>
      <c r="Q999" s="16"/>
      <c r="R999" s="59" t="str">
        <f t="shared" si="96"/>
        <v/>
      </c>
      <c r="S999" s="19" t="str">
        <f t="shared" si="97"/>
        <v/>
      </c>
      <c r="V999" s="16"/>
      <c r="W999" s="16"/>
      <c r="Z999" s="16"/>
      <c r="AA999" s="59" t="str">
        <f t="shared" si="98"/>
        <v/>
      </c>
      <c r="AB999" s="64" t="str">
        <f t="shared" si="99"/>
        <v/>
      </c>
      <c r="AC999" s="19" t="str">
        <f t="shared" si="100"/>
        <v/>
      </c>
    </row>
    <row r="1000" spans="7:29">
      <c r="G1000" s="89" t="str">
        <f t="shared" ca="1" si="95"/>
        <v/>
      </c>
      <c r="M1000" s="16"/>
      <c r="N1000" s="16"/>
      <c r="Q1000" s="16"/>
      <c r="R1000" s="59" t="str">
        <f t="shared" si="96"/>
        <v/>
      </c>
      <c r="S1000" s="19" t="str">
        <f t="shared" si="97"/>
        <v/>
      </c>
      <c r="V1000" s="16"/>
      <c r="W1000" s="16"/>
      <c r="Z1000" s="16"/>
      <c r="AA1000" s="59" t="str">
        <f t="shared" si="98"/>
        <v/>
      </c>
      <c r="AB1000" s="64" t="str">
        <f t="shared" si="99"/>
        <v/>
      </c>
      <c r="AC1000" s="19" t="str">
        <f t="shared" si="100"/>
        <v/>
      </c>
    </row>
    <row r="1001" spans="7:29">
      <c r="G1001" s="89" t="str">
        <f t="shared" ca="1" si="95"/>
        <v/>
      </c>
      <c r="M1001" s="16"/>
      <c r="N1001" s="16"/>
      <c r="Q1001" s="16"/>
      <c r="R1001" s="59" t="str">
        <f t="shared" si="96"/>
        <v/>
      </c>
      <c r="S1001" s="19" t="str">
        <f t="shared" si="97"/>
        <v/>
      </c>
      <c r="V1001" s="16"/>
      <c r="W1001" s="16"/>
      <c r="Z1001" s="16"/>
      <c r="AA1001" s="59" t="str">
        <f t="shared" si="98"/>
        <v/>
      </c>
      <c r="AB1001" s="64" t="str">
        <f t="shared" si="99"/>
        <v/>
      </c>
      <c r="AC1001" s="19" t="str">
        <f t="shared" si="100"/>
        <v/>
      </c>
    </row>
    <row r="1002" spans="7:29">
      <c r="G1002" s="89" t="str">
        <f t="shared" ca="1" si="95"/>
        <v/>
      </c>
      <c r="M1002" s="16"/>
      <c r="N1002" s="16"/>
      <c r="Q1002" s="16"/>
      <c r="R1002" s="59" t="str">
        <f t="shared" si="96"/>
        <v/>
      </c>
      <c r="S1002" s="19" t="str">
        <f t="shared" si="97"/>
        <v/>
      </c>
      <c r="V1002" s="16"/>
      <c r="W1002" s="16"/>
      <c r="Z1002" s="16"/>
      <c r="AA1002" s="59" t="str">
        <f t="shared" si="98"/>
        <v/>
      </c>
      <c r="AB1002" s="64" t="str">
        <f t="shared" si="99"/>
        <v/>
      </c>
      <c r="AC1002" s="19" t="str">
        <f t="shared" si="100"/>
        <v/>
      </c>
    </row>
  </sheetData>
  <sheetProtection algorithmName="SHA-512" hashValue="q/e723BLmCiOLhDrClxFiAbhuwv/KNS0kCXDKVqBX/mxY51VXpEVEWR4dvxzNtiS6XSIF7mdD8eIc3g1bet9LQ==" saltValue="U4x49ITz0vS7tpXWhmtGeA==" spinCount="100000" sheet="1" objects="1" scenarios="1"/>
  <autoFilter ref="A2:AD2" xr:uid="{F4FC45B2-1785-4FAA-A793-A66EDA06590A}"/>
  <mergeCells count="5">
    <mergeCell ref="A1:H1"/>
    <mergeCell ref="I1:J1"/>
    <mergeCell ref="K1:R1"/>
    <mergeCell ref="S1:AA1"/>
    <mergeCell ref="AB1:AD1"/>
  </mergeCells>
  <conditionalFormatting sqref="L3:M1002">
    <cfRule type="expression" dxfId="17" priority="13">
      <formula>OR($K3="Previously vaccinated at another facility",$K3="Accepted")</formula>
    </cfRule>
  </conditionalFormatting>
  <conditionalFormatting sqref="U3:V1002">
    <cfRule type="expression" dxfId="16" priority="12">
      <formula>OR($T3="Previously vaccinated at another facility",$T3="Accepted")</formula>
    </cfRule>
  </conditionalFormatting>
  <conditionalFormatting sqref="N3:Q1002">
    <cfRule type="expression" dxfId="15" priority="11">
      <formula>$K3="Refused"</formula>
    </cfRule>
  </conditionalFormatting>
  <conditionalFormatting sqref="W3:Z1002">
    <cfRule type="expression" dxfId="14" priority="10">
      <formula>$T3="Refused"</formula>
    </cfRule>
  </conditionalFormatting>
  <conditionalFormatting sqref="T3:Z1002">
    <cfRule type="expression" dxfId="13" priority="31">
      <formula>OR($R3="NO",$R3="Enter reason for refusal",$J3="Janssen/Johnson &amp; Johnson")</formula>
    </cfRule>
  </conditionalFormatting>
  <conditionalFormatting sqref="AC3:AC1002">
    <cfRule type="cellIs" dxfId="12" priority="4" operator="equal">
      <formula>"NEEDS 2ND DOSE"</formula>
    </cfRule>
    <cfRule type="containsText" dxfId="11" priority="5" operator="containsText" text="Refused">
      <formula>NOT(ISERROR(SEARCH("Refused",AC3)))</formula>
    </cfRule>
    <cfRule type="containsText" dxfId="10" priority="6" operator="containsText" text="Medical">
      <formula>NOT(ISERROR(SEARCH("Medical",AC3)))</formula>
    </cfRule>
  </conditionalFormatting>
  <conditionalFormatting sqref="AA3:AA1002">
    <cfRule type="containsText" dxfId="9" priority="7" operator="containsText" text="Enter">
      <formula>NOT(ISERROR(SEARCH("Enter",AA3)))</formula>
    </cfRule>
  </conditionalFormatting>
  <conditionalFormatting sqref="AA3:AA1002 AC3:AC1002">
    <cfRule type="cellIs" dxfId="8" priority="8" operator="equal">
      <formula>"NO"</formula>
    </cfRule>
    <cfRule type="cellIs" dxfId="7" priority="9" operator="equal">
      <formula>"YES"</formula>
    </cfRule>
  </conditionalFormatting>
  <conditionalFormatting sqref="R3:R1002">
    <cfRule type="containsText" dxfId="6" priority="1" operator="containsText" text="Enter">
      <formula>NOT(ISERROR(SEARCH("Enter",R3)))</formula>
    </cfRule>
  </conditionalFormatting>
  <conditionalFormatting sqref="R3:R1002">
    <cfRule type="cellIs" dxfId="5" priority="2" operator="equal">
      <formula>"NO"</formula>
    </cfRule>
    <cfRule type="cellIs" dxfId="4" priority="3" operator="equal">
      <formula>"YES"</formula>
    </cfRule>
  </conditionalFormatting>
  <dataValidations count="7">
    <dataValidation type="list" allowBlank="1" showInputMessage="1" showErrorMessage="1" sqref="L3:L1002 U3:U1002" xr:uid="{E4CCD0F2-4990-4E88-82E6-4692F056AC6C}">
      <formula1>"N/A,Offered and Declined,Medical Contraindication"</formula1>
    </dataValidation>
    <dataValidation type="list" allowBlank="1" showInputMessage="1" showErrorMessage="1" sqref="K3:K1002 T3:T1002" xr:uid="{8329FE2F-A9FB-4032-868E-5E37500270FF}">
      <formula1>"Accepted,Refused,Previously vaccinated at another facility,Unknown"</formula1>
    </dataValidation>
    <dataValidation type="list" allowBlank="1" showInputMessage="1" showErrorMessage="1" sqref="J3:J1002" xr:uid="{9FE6EA7E-B7C7-456A-8F69-304E2A3AF4F6}">
      <formula1>"Pfizer-BioNTech,Moderna,Janssen/Johnson &amp; Johnson,Other,N/A"</formula1>
    </dataValidation>
    <dataValidation type="list" allowBlank="1" showInputMessage="1" showErrorMessage="1" sqref="Q3:Q1002 Z3:Z1002 H3:H1002" xr:uid="{90043184-BF17-4137-A950-B118770C9FA5}">
      <formula1>"YES,NO,Unknown,N/A"</formula1>
    </dataValidation>
    <dataValidation type="list" allowBlank="1" showInputMessage="1" showErrorMessage="1" sqref="AD3:AD1002" xr:uid="{89DFED9E-40D7-45E5-BBE1-D91ED950E850}">
      <formula1>"YES,NO"</formula1>
    </dataValidation>
    <dataValidation type="list" allowBlank="1" showInputMessage="1" showErrorMessage="1" sqref="I3:I1002" xr:uid="{CFDB20E3-8378-46FB-84A7-E0F82964CF55}">
      <formula1>"Community,Facility Staff,Health Department,Pharmacy Vendor,Other,N/A"</formula1>
    </dataValidation>
    <dataValidation type="list" allowBlank="1" showInputMessage="1" showErrorMessage="1" sqref="A3:A1002" xr:uid="{B8773892-EE97-44FC-B9E7-D573E1415778}">
      <formula1>"Ancillary Services,Licensed Nurse Employees,Nurse's Aide/ Assistant/ Technician,Physician/ NP/ Licensed Independent Practitioner,Therapist/ Therapy Assistants,Other"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71583-EC04-4EAB-AA9B-F9EA997EED34}">
  <sheetPr>
    <tabColor rgb="FFFF0000"/>
  </sheetPr>
  <dimension ref="A1:N63"/>
  <sheetViews>
    <sheetView topLeftCell="C1" workbookViewId="0">
      <selection activeCell="F1" sqref="F1"/>
    </sheetView>
  </sheetViews>
  <sheetFormatPr defaultColWidth="8.85546875" defaultRowHeight="14.45"/>
  <cols>
    <col min="1" max="2" width="0" style="18" hidden="1" customWidth="1"/>
    <col min="3" max="3" width="24.5703125" customWidth="1"/>
    <col min="4" max="10" width="25.7109375" style="87" customWidth="1"/>
    <col min="11" max="11" width="19.5703125" style="87" customWidth="1"/>
    <col min="12" max="13" width="35.28515625" style="87" bestFit="1" customWidth="1"/>
    <col min="14" max="14" width="23.42578125" style="87" customWidth="1"/>
    <col min="15" max="16384" width="8.85546875" style="18"/>
  </cols>
  <sheetData>
    <row r="1" spans="1:14" ht="21.6" thickBot="1">
      <c r="C1" s="110" t="s">
        <v>67</v>
      </c>
      <c r="D1" s="110"/>
      <c r="E1" s="110"/>
      <c r="F1" s="88"/>
      <c r="G1" s="18"/>
      <c r="H1" s="18"/>
      <c r="I1" s="18"/>
      <c r="J1" s="18"/>
      <c r="K1" s="18"/>
      <c r="L1" s="18"/>
      <c r="M1" s="18"/>
      <c r="N1" s="18"/>
    </row>
    <row r="2" spans="1:14" ht="18">
      <c r="C2" s="74"/>
      <c r="D2" s="18"/>
      <c r="E2" s="18"/>
      <c r="F2" s="18"/>
      <c r="G2" s="18"/>
      <c r="H2" s="18"/>
      <c r="I2" s="18"/>
      <c r="J2" s="18"/>
      <c r="K2" s="18"/>
      <c r="L2" s="18"/>
      <c r="M2" s="18"/>
      <c r="N2" s="18"/>
    </row>
    <row r="3" spans="1:14" ht="15.6">
      <c r="C3" s="27" t="s">
        <v>68</v>
      </c>
      <c r="D3" s="18"/>
      <c r="E3" s="18"/>
      <c r="F3" s="18"/>
      <c r="G3" s="18"/>
      <c r="H3" s="18"/>
      <c r="I3" s="18"/>
      <c r="J3" s="18"/>
      <c r="K3" s="18"/>
      <c r="L3" s="18"/>
      <c r="M3" s="18"/>
      <c r="N3" s="18"/>
    </row>
    <row r="4" spans="1:14" ht="15.6">
      <c r="C4" s="111" t="s">
        <v>133</v>
      </c>
      <c r="D4" s="111"/>
      <c r="E4" s="111"/>
      <c r="F4" s="111"/>
      <c r="G4" s="111"/>
      <c r="H4" s="111"/>
      <c r="I4" s="18"/>
      <c r="J4" s="18"/>
      <c r="K4" s="18"/>
      <c r="L4" s="18"/>
      <c r="M4" s="18"/>
      <c r="N4" s="18"/>
    </row>
    <row r="5" spans="1:14">
      <c r="C5" s="18"/>
      <c r="D5" s="18"/>
      <c r="E5" s="18"/>
      <c r="F5" s="18"/>
      <c r="G5" s="18"/>
      <c r="H5" s="18"/>
      <c r="I5" s="18"/>
      <c r="J5" s="18"/>
      <c r="K5" s="18"/>
      <c r="L5" s="18"/>
      <c r="M5" s="18"/>
      <c r="N5" s="18"/>
    </row>
    <row r="6" spans="1:14">
      <c r="C6" s="75" t="s">
        <v>70</v>
      </c>
      <c r="D6" s="76" t="s">
        <v>71</v>
      </c>
      <c r="E6" s="78" t="s">
        <v>73</v>
      </c>
      <c r="F6" s="78" t="s">
        <v>73</v>
      </c>
      <c r="G6" s="78" t="s">
        <v>73</v>
      </c>
      <c r="H6" s="78" t="s">
        <v>73</v>
      </c>
      <c r="I6" s="78" t="s">
        <v>73</v>
      </c>
      <c r="J6" s="78" t="s">
        <v>73</v>
      </c>
      <c r="K6" s="76" t="s">
        <v>71</v>
      </c>
      <c r="L6" s="77" t="s">
        <v>72</v>
      </c>
      <c r="M6" s="77" t="s">
        <v>72</v>
      </c>
      <c r="N6" s="78" t="s">
        <v>73</v>
      </c>
    </row>
    <row r="7" spans="1:14" ht="100.9">
      <c r="C7" s="79" t="s">
        <v>74</v>
      </c>
      <c r="D7" s="79" t="s">
        <v>134</v>
      </c>
      <c r="E7" s="79" t="s">
        <v>135</v>
      </c>
      <c r="F7" s="79" t="s">
        <v>136</v>
      </c>
      <c r="G7" s="79" t="s">
        <v>137</v>
      </c>
      <c r="H7" s="79" t="s">
        <v>138</v>
      </c>
      <c r="I7" s="79" t="s">
        <v>139</v>
      </c>
      <c r="J7" s="79" t="s">
        <v>140</v>
      </c>
      <c r="K7" s="79" t="s">
        <v>76</v>
      </c>
      <c r="L7" s="79" t="s">
        <v>141</v>
      </c>
      <c r="M7" s="79" t="s">
        <v>142</v>
      </c>
      <c r="N7" s="79" t="s">
        <v>79</v>
      </c>
    </row>
    <row r="8" spans="1:14">
      <c r="A8" s="81">
        <f>$F$1-(WEEKDAY($F$1,2)-1)</f>
        <v>-5</v>
      </c>
      <c r="B8" s="81">
        <f>A8+6</f>
        <v>1</v>
      </c>
      <c r="C8" t="str">
        <f>IF($F$1="","",IF(A8="","",TEXT(A8,"mm/dd/yyyy")&amp;" - "&amp;TEXT(B8,"mm/dd/yyyy")))</f>
        <v/>
      </c>
    </row>
    <row r="9" spans="1:14">
      <c r="A9" s="81">
        <f ca="1">IF(A8="","",IF(B8+7&gt;TODAY(),"",A8+7))</f>
        <v>2</v>
      </c>
      <c r="B9" s="81">
        <f ca="1">IF(A9="","",A9+6)</f>
        <v>8</v>
      </c>
      <c r="C9" t="str">
        <f t="shared" ref="C9:C63" ca="1" si="0">IF($F$1="","",IF(A9="","",TEXT(A9,"mm/dd/yyyy")&amp;" - "&amp;TEXT(B9,"mm/dd/yyyy")))</f>
        <v/>
      </c>
    </row>
    <row r="10" spans="1:14">
      <c r="A10" s="81">
        <f ca="1">IF(A9="","",IF(B9+7&gt;TODAY(),"",A9+7))</f>
        <v>9</v>
      </c>
      <c r="B10" s="81">
        <f ca="1">IF(A10="","",A10+6)</f>
        <v>15</v>
      </c>
      <c r="C10" t="str">
        <f t="shared" ca="1" si="0"/>
        <v/>
      </c>
    </row>
    <row r="11" spans="1:14">
      <c r="A11" s="81">
        <f t="shared" ref="A11:A63" ca="1" si="1">IF(A10="","",IF(B10+7&gt;TODAY(),"",A10+7))</f>
        <v>16</v>
      </c>
      <c r="B11" s="81">
        <f t="shared" ref="B11:B63" ca="1" si="2">IF(A11="","",A11+6)</f>
        <v>22</v>
      </c>
      <c r="C11" t="str">
        <f t="shared" ca="1" si="0"/>
        <v/>
      </c>
    </row>
    <row r="12" spans="1:14">
      <c r="A12" s="81">
        <f t="shared" ca="1" si="1"/>
        <v>23</v>
      </c>
      <c r="B12" s="81">
        <f t="shared" ca="1" si="2"/>
        <v>29</v>
      </c>
      <c r="C12" t="str">
        <f t="shared" ca="1" si="0"/>
        <v/>
      </c>
    </row>
    <row r="13" spans="1:14">
      <c r="A13" s="81">
        <f t="shared" ca="1" si="1"/>
        <v>30</v>
      </c>
      <c r="B13" s="81">
        <f t="shared" ca="1" si="2"/>
        <v>36</v>
      </c>
      <c r="C13" t="str">
        <f t="shared" ca="1" si="0"/>
        <v/>
      </c>
    </row>
    <row r="14" spans="1:14">
      <c r="A14" s="81">
        <f t="shared" ca="1" si="1"/>
        <v>37</v>
      </c>
      <c r="B14" s="81">
        <f t="shared" ca="1" si="2"/>
        <v>43</v>
      </c>
      <c r="C14" t="str">
        <f t="shared" ca="1" si="0"/>
        <v/>
      </c>
    </row>
    <row r="15" spans="1:14">
      <c r="A15" s="81">
        <f t="shared" ca="1" si="1"/>
        <v>44</v>
      </c>
      <c r="B15" s="81">
        <f t="shared" ca="1" si="2"/>
        <v>50</v>
      </c>
      <c r="C15" t="str">
        <f t="shared" ca="1" si="0"/>
        <v/>
      </c>
    </row>
    <row r="16" spans="1:14">
      <c r="A16" s="81">
        <f t="shared" ca="1" si="1"/>
        <v>51</v>
      </c>
      <c r="B16" s="81">
        <f t="shared" ca="1" si="2"/>
        <v>57</v>
      </c>
      <c r="C16" t="str">
        <f t="shared" ca="1" si="0"/>
        <v/>
      </c>
    </row>
    <row r="17" spans="1:3">
      <c r="A17" s="81">
        <f t="shared" ca="1" si="1"/>
        <v>58</v>
      </c>
      <c r="B17" s="81">
        <f t="shared" ca="1" si="2"/>
        <v>64</v>
      </c>
      <c r="C17" t="str">
        <f t="shared" ca="1" si="0"/>
        <v/>
      </c>
    </row>
    <row r="18" spans="1:3">
      <c r="A18" s="81">
        <f t="shared" ca="1" si="1"/>
        <v>65</v>
      </c>
      <c r="B18" s="81">
        <f t="shared" ca="1" si="2"/>
        <v>71</v>
      </c>
      <c r="C18" t="str">
        <f t="shared" ca="1" si="0"/>
        <v/>
      </c>
    </row>
    <row r="19" spans="1:3">
      <c r="A19" s="81">
        <f t="shared" ca="1" si="1"/>
        <v>72</v>
      </c>
      <c r="B19" s="81">
        <f t="shared" ca="1" si="2"/>
        <v>78</v>
      </c>
      <c r="C19" t="str">
        <f t="shared" ca="1" si="0"/>
        <v/>
      </c>
    </row>
    <row r="20" spans="1:3">
      <c r="A20" s="81">
        <f t="shared" ca="1" si="1"/>
        <v>79</v>
      </c>
      <c r="B20" s="81">
        <f t="shared" ca="1" si="2"/>
        <v>85</v>
      </c>
      <c r="C20" t="str">
        <f t="shared" ca="1" si="0"/>
        <v/>
      </c>
    </row>
    <row r="21" spans="1:3">
      <c r="A21" s="81">
        <f t="shared" ca="1" si="1"/>
        <v>86</v>
      </c>
      <c r="B21" s="81">
        <f t="shared" ca="1" si="2"/>
        <v>92</v>
      </c>
      <c r="C21" t="str">
        <f t="shared" ca="1" si="0"/>
        <v/>
      </c>
    </row>
    <row r="22" spans="1:3">
      <c r="A22" s="81">
        <f t="shared" ca="1" si="1"/>
        <v>93</v>
      </c>
      <c r="B22" s="81">
        <f t="shared" ca="1" si="2"/>
        <v>99</v>
      </c>
      <c r="C22" t="str">
        <f t="shared" ca="1" si="0"/>
        <v/>
      </c>
    </row>
    <row r="23" spans="1:3">
      <c r="A23" s="81">
        <f t="shared" ca="1" si="1"/>
        <v>100</v>
      </c>
      <c r="B23" s="81">
        <f t="shared" ca="1" si="2"/>
        <v>106</v>
      </c>
      <c r="C23" t="str">
        <f t="shared" ca="1" si="0"/>
        <v/>
      </c>
    </row>
    <row r="24" spans="1:3">
      <c r="A24" s="81">
        <f t="shared" ca="1" si="1"/>
        <v>107</v>
      </c>
      <c r="B24" s="81">
        <f t="shared" ca="1" si="2"/>
        <v>113</v>
      </c>
      <c r="C24" t="str">
        <f t="shared" ca="1" si="0"/>
        <v/>
      </c>
    </row>
    <row r="25" spans="1:3">
      <c r="A25" s="81">
        <f t="shared" ca="1" si="1"/>
        <v>114</v>
      </c>
      <c r="B25" s="81">
        <f t="shared" ca="1" si="2"/>
        <v>120</v>
      </c>
      <c r="C25" t="str">
        <f t="shared" ca="1" si="0"/>
        <v/>
      </c>
    </row>
    <row r="26" spans="1:3">
      <c r="A26" s="81">
        <f t="shared" ca="1" si="1"/>
        <v>121</v>
      </c>
      <c r="B26" s="81">
        <f t="shared" ca="1" si="2"/>
        <v>127</v>
      </c>
      <c r="C26" t="str">
        <f t="shared" ca="1" si="0"/>
        <v/>
      </c>
    </row>
    <row r="27" spans="1:3">
      <c r="A27" s="81">
        <f t="shared" ca="1" si="1"/>
        <v>128</v>
      </c>
      <c r="B27" s="81">
        <f t="shared" ca="1" si="2"/>
        <v>134</v>
      </c>
      <c r="C27" t="str">
        <f t="shared" ca="1" si="0"/>
        <v/>
      </c>
    </row>
    <row r="28" spans="1:3">
      <c r="A28" s="81">
        <f t="shared" ca="1" si="1"/>
        <v>135</v>
      </c>
      <c r="B28" s="81">
        <f t="shared" ca="1" si="2"/>
        <v>141</v>
      </c>
      <c r="C28" t="str">
        <f t="shared" ca="1" si="0"/>
        <v/>
      </c>
    </row>
    <row r="29" spans="1:3">
      <c r="A29" s="81">
        <f t="shared" ca="1" si="1"/>
        <v>142</v>
      </c>
      <c r="B29" s="81">
        <f t="shared" ca="1" si="2"/>
        <v>148</v>
      </c>
      <c r="C29" t="str">
        <f t="shared" ca="1" si="0"/>
        <v/>
      </c>
    </row>
    <row r="30" spans="1:3">
      <c r="A30" s="81">
        <f t="shared" ca="1" si="1"/>
        <v>149</v>
      </c>
      <c r="B30" s="81">
        <f t="shared" ca="1" si="2"/>
        <v>155</v>
      </c>
      <c r="C30" t="str">
        <f t="shared" ca="1" si="0"/>
        <v/>
      </c>
    </row>
    <row r="31" spans="1:3">
      <c r="A31" s="81">
        <f t="shared" ca="1" si="1"/>
        <v>156</v>
      </c>
      <c r="B31" s="81">
        <f t="shared" ca="1" si="2"/>
        <v>162</v>
      </c>
      <c r="C31" t="str">
        <f t="shared" ca="1" si="0"/>
        <v/>
      </c>
    </row>
    <row r="32" spans="1:3">
      <c r="A32" s="81">
        <f t="shared" ca="1" si="1"/>
        <v>163</v>
      </c>
      <c r="B32" s="81">
        <f t="shared" ca="1" si="2"/>
        <v>169</v>
      </c>
      <c r="C32" t="str">
        <f t="shared" ca="1" si="0"/>
        <v/>
      </c>
    </row>
    <row r="33" spans="1:3">
      <c r="A33" s="81">
        <f t="shared" ca="1" si="1"/>
        <v>170</v>
      </c>
      <c r="B33" s="81">
        <f t="shared" ca="1" si="2"/>
        <v>176</v>
      </c>
      <c r="C33" t="str">
        <f t="shared" ca="1" si="0"/>
        <v/>
      </c>
    </row>
    <row r="34" spans="1:3">
      <c r="A34" s="81">
        <f t="shared" ca="1" si="1"/>
        <v>177</v>
      </c>
      <c r="B34" s="81">
        <f t="shared" ca="1" si="2"/>
        <v>183</v>
      </c>
      <c r="C34" t="str">
        <f t="shared" ca="1" si="0"/>
        <v/>
      </c>
    </row>
    <row r="35" spans="1:3">
      <c r="A35" s="81">
        <f t="shared" ca="1" si="1"/>
        <v>184</v>
      </c>
      <c r="B35" s="81">
        <f t="shared" ca="1" si="2"/>
        <v>190</v>
      </c>
      <c r="C35" t="str">
        <f t="shared" ca="1" si="0"/>
        <v/>
      </c>
    </row>
    <row r="36" spans="1:3">
      <c r="A36" s="81">
        <f t="shared" ca="1" si="1"/>
        <v>191</v>
      </c>
      <c r="B36" s="81">
        <f t="shared" ca="1" si="2"/>
        <v>197</v>
      </c>
      <c r="C36" t="str">
        <f t="shared" ca="1" si="0"/>
        <v/>
      </c>
    </row>
    <row r="37" spans="1:3">
      <c r="A37" s="81">
        <f t="shared" ca="1" si="1"/>
        <v>198</v>
      </c>
      <c r="B37" s="81">
        <f t="shared" ca="1" si="2"/>
        <v>204</v>
      </c>
      <c r="C37" t="str">
        <f t="shared" ca="1" si="0"/>
        <v/>
      </c>
    </row>
    <row r="38" spans="1:3">
      <c r="A38" s="81">
        <f t="shared" ca="1" si="1"/>
        <v>205</v>
      </c>
      <c r="B38" s="81">
        <f t="shared" ca="1" si="2"/>
        <v>211</v>
      </c>
      <c r="C38" t="str">
        <f t="shared" ca="1" si="0"/>
        <v/>
      </c>
    </row>
    <row r="39" spans="1:3">
      <c r="A39" s="81">
        <f t="shared" ca="1" si="1"/>
        <v>212</v>
      </c>
      <c r="B39" s="81">
        <f t="shared" ca="1" si="2"/>
        <v>218</v>
      </c>
      <c r="C39" t="str">
        <f t="shared" ca="1" si="0"/>
        <v/>
      </c>
    </row>
    <row r="40" spans="1:3">
      <c r="A40" s="81">
        <f t="shared" ca="1" si="1"/>
        <v>219</v>
      </c>
      <c r="B40" s="81">
        <f t="shared" ca="1" si="2"/>
        <v>225</v>
      </c>
      <c r="C40" t="str">
        <f t="shared" ca="1" si="0"/>
        <v/>
      </c>
    </row>
    <row r="41" spans="1:3">
      <c r="A41" s="81">
        <f t="shared" ca="1" si="1"/>
        <v>226</v>
      </c>
      <c r="B41" s="81">
        <f t="shared" ca="1" si="2"/>
        <v>232</v>
      </c>
      <c r="C41" t="str">
        <f t="shared" ca="1" si="0"/>
        <v/>
      </c>
    </row>
    <row r="42" spans="1:3">
      <c r="A42" s="81">
        <f t="shared" ca="1" si="1"/>
        <v>233</v>
      </c>
      <c r="B42" s="81">
        <f t="shared" ca="1" si="2"/>
        <v>239</v>
      </c>
      <c r="C42" t="str">
        <f t="shared" ca="1" si="0"/>
        <v/>
      </c>
    </row>
    <row r="43" spans="1:3">
      <c r="A43" s="81">
        <f t="shared" ca="1" si="1"/>
        <v>240</v>
      </c>
      <c r="B43" s="81">
        <f t="shared" ca="1" si="2"/>
        <v>246</v>
      </c>
      <c r="C43" t="str">
        <f t="shared" ca="1" si="0"/>
        <v/>
      </c>
    </row>
    <row r="44" spans="1:3">
      <c r="A44" s="81">
        <f t="shared" ca="1" si="1"/>
        <v>247</v>
      </c>
      <c r="B44" s="81">
        <f t="shared" ca="1" si="2"/>
        <v>253</v>
      </c>
      <c r="C44" t="str">
        <f t="shared" ca="1" si="0"/>
        <v/>
      </c>
    </row>
    <row r="45" spans="1:3">
      <c r="A45" s="81">
        <f t="shared" ca="1" si="1"/>
        <v>254</v>
      </c>
      <c r="B45" s="81">
        <f t="shared" ca="1" si="2"/>
        <v>260</v>
      </c>
      <c r="C45" t="str">
        <f t="shared" ca="1" si="0"/>
        <v/>
      </c>
    </row>
    <row r="46" spans="1:3">
      <c r="A46" s="81">
        <f t="shared" ca="1" si="1"/>
        <v>261</v>
      </c>
      <c r="B46" s="81">
        <f t="shared" ca="1" si="2"/>
        <v>267</v>
      </c>
      <c r="C46" t="str">
        <f t="shared" ca="1" si="0"/>
        <v/>
      </c>
    </row>
    <row r="47" spans="1:3">
      <c r="A47" s="81">
        <f t="shared" ca="1" si="1"/>
        <v>268</v>
      </c>
      <c r="B47" s="81">
        <f t="shared" ca="1" si="2"/>
        <v>274</v>
      </c>
      <c r="C47" t="str">
        <f t="shared" ca="1" si="0"/>
        <v/>
      </c>
    </row>
    <row r="48" spans="1:3">
      <c r="A48" s="81">
        <f t="shared" ca="1" si="1"/>
        <v>275</v>
      </c>
      <c r="B48" s="81">
        <f t="shared" ca="1" si="2"/>
        <v>281</v>
      </c>
      <c r="C48" t="str">
        <f t="shared" ca="1" si="0"/>
        <v/>
      </c>
    </row>
    <row r="49" spans="1:3">
      <c r="A49" s="81">
        <f t="shared" ca="1" si="1"/>
        <v>282</v>
      </c>
      <c r="B49" s="81">
        <f t="shared" ca="1" si="2"/>
        <v>288</v>
      </c>
      <c r="C49" t="str">
        <f t="shared" ca="1" si="0"/>
        <v/>
      </c>
    </row>
    <row r="50" spans="1:3">
      <c r="A50" s="81">
        <f t="shared" ca="1" si="1"/>
        <v>289</v>
      </c>
      <c r="B50" s="81">
        <f t="shared" ca="1" si="2"/>
        <v>295</v>
      </c>
      <c r="C50" t="str">
        <f t="shared" ca="1" si="0"/>
        <v/>
      </c>
    </row>
    <row r="51" spans="1:3">
      <c r="A51" s="81">
        <f t="shared" ca="1" si="1"/>
        <v>296</v>
      </c>
      <c r="B51" s="81">
        <f t="shared" ca="1" si="2"/>
        <v>302</v>
      </c>
      <c r="C51" t="str">
        <f t="shared" ca="1" si="0"/>
        <v/>
      </c>
    </row>
    <row r="52" spans="1:3">
      <c r="A52" s="81">
        <f t="shared" ca="1" si="1"/>
        <v>303</v>
      </c>
      <c r="B52" s="81">
        <f t="shared" ca="1" si="2"/>
        <v>309</v>
      </c>
      <c r="C52" t="str">
        <f t="shared" ca="1" si="0"/>
        <v/>
      </c>
    </row>
    <row r="53" spans="1:3">
      <c r="A53" s="81">
        <f t="shared" ca="1" si="1"/>
        <v>310</v>
      </c>
      <c r="B53" s="81">
        <f t="shared" ca="1" si="2"/>
        <v>316</v>
      </c>
      <c r="C53" t="str">
        <f t="shared" ca="1" si="0"/>
        <v/>
      </c>
    </row>
    <row r="54" spans="1:3">
      <c r="A54" s="81">
        <f t="shared" ca="1" si="1"/>
        <v>317</v>
      </c>
      <c r="B54" s="81">
        <f t="shared" ca="1" si="2"/>
        <v>323</v>
      </c>
      <c r="C54" t="str">
        <f t="shared" ca="1" si="0"/>
        <v/>
      </c>
    </row>
    <row r="55" spans="1:3">
      <c r="A55" s="81">
        <f t="shared" ca="1" si="1"/>
        <v>324</v>
      </c>
      <c r="B55" s="81">
        <f t="shared" ca="1" si="2"/>
        <v>330</v>
      </c>
      <c r="C55" t="str">
        <f t="shared" ca="1" si="0"/>
        <v/>
      </c>
    </row>
    <row r="56" spans="1:3">
      <c r="A56" s="81">
        <f t="shared" ca="1" si="1"/>
        <v>331</v>
      </c>
      <c r="B56" s="81">
        <f t="shared" ca="1" si="2"/>
        <v>337</v>
      </c>
      <c r="C56" t="str">
        <f t="shared" ca="1" si="0"/>
        <v/>
      </c>
    </row>
    <row r="57" spans="1:3">
      <c r="A57" s="81">
        <f t="shared" ca="1" si="1"/>
        <v>338</v>
      </c>
      <c r="B57" s="81">
        <f t="shared" ca="1" si="2"/>
        <v>344</v>
      </c>
      <c r="C57" t="str">
        <f t="shared" ca="1" si="0"/>
        <v/>
      </c>
    </row>
    <row r="58" spans="1:3">
      <c r="A58" s="81">
        <f t="shared" ca="1" si="1"/>
        <v>345</v>
      </c>
      <c r="B58" s="81">
        <f t="shared" ca="1" si="2"/>
        <v>351</v>
      </c>
      <c r="C58" t="str">
        <f t="shared" ca="1" si="0"/>
        <v/>
      </c>
    </row>
    <row r="59" spans="1:3">
      <c r="A59" s="81">
        <f t="shared" ca="1" si="1"/>
        <v>352</v>
      </c>
      <c r="B59" s="81">
        <f t="shared" ca="1" si="2"/>
        <v>358</v>
      </c>
      <c r="C59" t="str">
        <f t="shared" ca="1" si="0"/>
        <v/>
      </c>
    </row>
    <row r="60" spans="1:3">
      <c r="A60" s="81">
        <f t="shared" ca="1" si="1"/>
        <v>359</v>
      </c>
      <c r="B60" s="81">
        <f t="shared" ca="1" si="2"/>
        <v>365</v>
      </c>
      <c r="C60" t="str">
        <f t="shared" ca="1" si="0"/>
        <v/>
      </c>
    </row>
    <row r="61" spans="1:3">
      <c r="A61" s="81">
        <f t="shared" ca="1" si="1"/>
        <v>366</v>
      </c>
      <c r="B61" s="81">
        <f t="shared" ca="1" si="2"/>
        <v>372</v>
      </c>
      <c r="C61" t="str">
        <f t="shared" ca="1" si="0"/>
        <v/>
      </c>
    </row>
    <row r="62" spans="1:3">
      <c r="A62" s="81">
        <f t="shared" ca="1" si="1"/>
        <v>373</v>
      </c>
      <c r="B62" s="81">
        <f t="shared" ca="1" si="2"/>
        <v>379</v>
      </c>
      <c r="C62" t="str">
        <f t="shared" ca="1" si="0"/>
        <v/>
      </c>
    </row>
    <row r="63" spans="1:3">
      <c r="A63" s="81">
        <f t="shared" ca="1" si="1"/>
        <v>380</v>
      </c>
      <c r="B63" s="81">
        <f t="shared" ca="1" si="2"/>
        <v>386</v>
      </c>
      <c r="C63" t="str">
        <f t="shared" ca="1" si="0"/>
        <v/>
      </c>
    </row>
  </sheetData>
  <sheetProtection algorithmName="SHA-512" hashValue="3ixHItFuNloeNc3isauP7cb8V7hbPvlYs3iMrs48w3UFT7Rf7evMSXe4aoCWkGkP2kR6+fVekkLhQYWpDE9+lQ==" saltValue="bLN0JO95mPvZw/qn/2CVUg==" spinCount="100000" sheet="1" objects="1" scenarios="1"/>
  <mergeCells count="2">
    <mergeCell ref="C1:E1"/>
    <mergeCell ref="C4:H4"/>
  </mergeCells>
  <conditionalFormatting sqref="D8:D63 K8:K63">
    <cfRule type="expression" dxfId="3" priority="2">
      <formula>$C8&lt;&gt;""</formula>
    </cfRule>
  </conditionalFormatting>
  <conditionalFormatting sqref="L8:M63">
    <cfRule type="expression" dxfId="2" priority="1">
      <formula>$K8="Y"</formula>
    </cfRule>
  </conditionalFormatting>
  <dataValidations count="1">
    <dataValidation type="list" allowBlank="1" showInputMessage="1" showErrorMessage="1" sqref="K8:M63" xr:uid="{A1609E8E-162F-4B11-A127-70DCF34149ED}">
      <formula1>"Y,N"</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CFB29-D6FC-4EDE-84CE-3E0A0F14E780}">
  <dimension ref="A1:BE72"/>
  <sheetViews>
    <sheetView workbookViewId="0">
      <selection sqref="A1:G1"/>
    </sheetView>
  </sheetViews>
  <sheetFormatPr defaultColWidth="8.85546875" defaultRowHeight="14.45"/>
  <cols>
    <col min="1" max="1" width="49.140625" style="18" customWidth="1"/>
    <col min="2" max="35" width="9.28515625" style="18" customWidth="1"/>
    <col min="36" max="51" width="8.85546875" style="18"/>
    <col min="52" max="52" width="8.85546875" style="18" customWidth="1"/>
    <col min="53" max="16384" width="8.85546875" style="18"/>
  </cols>
  <sheetData>
    <row r="1" spans="1:16" ht="31.9" thickBot="1">
      <c r="A1" s="114" t="s">
        <v>143</v>
      </c>
      <c r="B1" s="114"/>
      <c r="C1" s="114"/>
      <c r="D1" s="114"/>
      <c r="E1" s="114"/>
      <c r="F1" s="114"/>
      <c r="G1" s="114"/>
      <c r="H1" s="115" t="s">
        <v>144</v>
      </c>
      <c r="I1" s="115"/>
      <c r="J1" s="115"/>
      <c r="K1" s="115"/>
      <c r="L1" s="116" t="s">
        <v>145</v>
      </c>
      <c r="M1" s="117"/>
      <c r="N1" s="117"/>
      <c r="O1" s="118"/>
    </row>
    <row r="2" spans="1:16" ht="15.6">
      <c r="A2" s="111" t="s">
        <v>146</v>
      </c>
      <c r="B2" s="111"/>
      <c r="C2" s="111"/>
      <c r="D2" s="111"/>
      <c r="E2" s="111"/>
      <c r="F2" s="111"/>
      <c r="G2" s="111"/>
    </row>
    <row r="4" spans="1:16" ht="21">
      <c r="D4" s="113" t="s">
        <v>147</v>
      </c>
      <c r="E4" s="113"/>
      <c r="F4" s="113"/>
      <c r="G4" s="113"/>
      <c r="H4" s="113"/>
      <c r="I4" s="113"/>
      <c r="J4" s="113" t="s">
        <v>148</v>
      </c>
      <c r="K4" s="113"/>
      <c r="L4" s="113"/>
      <c r="M4" s="113"/>
      <c r="N4" s="113"/>
      <c r="O4" s="113"/>
      <c r="P4" s="113"/>
    </row>
    <row r="5" spans="1:16" ht="15.6">
      <c r="A5" s="31" t="s">
        <v>149</v>
      </c>
      <c r="B5" s="32">
        <f ca="1">IF($L$1="CURRENT STAFF ONLY",COUNTIFS(STAFF!$AC:$AC,"YES",STAFF!$G:$G,"YES"),COUNTIFS(STAFF!$AC:$AC,"YES"))</f>
        <v>0</v>
      </c>
      <c r="C5" s="26" t="s">
        <v>87</v>
      </c>
    </row>
    <row r="6" spans="1:16" ht="15.6">
      <c r="A6" s="29" t="s">
        <v>150</v>
      </c>
      <c r="B6" s="28">
        <f ca="1">IF($L$1="CURRENT STAFF ONLY",COUNTIFS(STAFF!$AC:$AC,"NEEDS 2ND DOSE",STAFF!$G:$G,"YES"),COUNTIFS(STAFF!$AC:$AC,"NEEDS 2ND DOSE"))</f>
        <v>0</v>
      </c>
      <c r="C6" s="26" t="s">
        <v>89</v>
      </c>
    </row>
    <row r="7" spans="1:16" ht="28.15" customHeight="1">
      <c r="A7" s="30" t="s">
        <v>151</v>
      </c>
      <c r="B7" s="28">
        <f ca="1">IF($L$1="CURRENT STAFF ONLY",COUNTIFS(STAFF!$AC:$AC,"Refused 2nd Dose",STAFF!$G:$G,"YES"),COUNTIFS(STAFF!$AC:$AC,"Refused 2nd Dose"))</f>
        <v>0</v>
      </c>
      <c r="C7" s="26" t="s">
        <v>91</v>
      </c>
    </row>
    <row r="8" spans="1:16" ht="31.15">
      <c r="A8" s="30" t="s">
        <v>152</v>
      </c>
      <c r="B8" s="28">
        <f ca="1">IF($L$1="CURRENT STAFF ONLY",COUNTIFS(STAFF!$AC:$AC,"Medical Contraindication",STAFF!$G:$G,"YES"),COUNTIFS(STAFF!$AC:$AC,"Medical Contraindication"))</f>
        <v>0</v>
      </c>
      <c r="C8" s="26" t="s">
        <v>93</v>
      </c>
      <c r="L8" s="18" t="s">
        <v>94</v>
      </c>
      <c r="M8" s="18" t="s">
        <v>95</v>
      </c>
    </row>
    <row r="9" spans="1:16" ht="31.15">
      <c r="A9" s="30" t="s">
        <v>153</v>
      </c>
      <c r="B9" s="28">
        <f ca="1">IF($L$1="CURRENT STAFF ONLY",COUNTIFS(STAFF!$L:$L,"Offered and Declined",STAFF!$G:$G,"YES"),COUNTIFS(STAFF!$L:$L,"Offered and Declined"))</f>
        <v>0</v>
      </c>
      <c r="C9" s="26" t="s">
        <v>97</v>
      </c>
      <c r="L9" s="18" t="s">
        <v>98</v>
      </c>
      <c r="M9" s="18">
        <f>COUNTIFS(STAFF!$J:$J,L9,STAFF!$AB:$AB,"YES")</f>
        <v>0</v>
      </c>
    </row>
    <row r="10" spans="1:16" ht="22.9" customHeight="1">
      <c r="A10" s="30" t="s">
        <v>154</v>
      </c>
      <c r="B10" s="28">
        <f ca="1">IF($L$1="CURRENT STAFF ONLY",COUNTIFS(STAFF!$AC:$AC,"Unknown",STAFF!$G:$G,"YES"),COUNTIFS(STAFF!$AC:$AC,"Unknown"))</f>
        <v>0</v>
      </c>
      <c r="C10" s="26" t="s">
        <v>100</v>
      </c>
      <c r="L10" s="18" t="s">
        <v>101</v>
      </c>
      <c r="M10" s="18">
        <f>COUNTIFS(STAFF!$J:$J,L10,STAFF!$AB:$AB,"YES")</f>
        <v>0</v>
      </c>
    </row>
    <row r="11" spans="1:16">
      <c r="L11" s="18" t="s">
        <v>102</v>
      </c>
      <c r="M11" s="18">
        <f>COUNTIFS(STAFF!$J:$J,L11,STAFF!$AB:$AB,"YES")</f>
        <v>0</v>
      </c>
    </row>
    <row r="13" spans="1:16" ht="31.15">
      <c r="A13" s="49" t="s">
        <v>155</v>
      </c>
      <c r="B13" s="48">
        <f ca="1">IFERROR(IF($L$1="CURRENT STAFF ONLY",TEXT(COUNTIFS(STAFF!$H:$H,"YES",STAFF!$G:$G,"YES"),"0")&amp;" ("&amp;TEXT(COUNTIFS(STAFF!$H:$H,"YES",STAFF!$G:$G,"YES")/SUM(B$5:B$10),"0.0%")&amp;")",TEXT(COUNTIF(STAFF!$H:$H,"YES"),"0")&amp;" ("&amp;TEXT(COUNTIF(STAFF!$H:$H,"YES")/SUM(B$5:B$10),"0.0%")&amp;")"),0)</f>
        <v>0</v>
      </c>
    </row>
    <row r="14" spans="1:16" ht="31.15">
      <c r="A14" s="50" t="s">
        <v>156</v>
      </c>
      <c r="B14" s="36">
        <f ca="1">IFERROR(IF($L$1="CURRENT STAFF ONLY",TEXT(COUNTIFS(STAFF!$AB:$AB,"YES",STAFF!$G:$G,"YES"),"0")&amp;" ("&amp;TEXT(COUNTIFS(STAFF!$AB:$AB,"YES",STAFF!$G:$G,"YES")/SUM(B$5:B$7),"0.0%")&amp;")",TEXT(COUNTIF(STAFF!$AB:$AB,"YES"),"0")&amp;" ("&amp;TEXT(COUNTIF(STAFF!$AB:$AB,"YES")/SUM(B$5:B$7),"0.0%")&amp;")"),0)</f>
        <v>0</v>
      </c>
    </row>
    <row r="16" spans="1:16">
      <c r="A16" s="70"/>
      <c r="B16" s="70"/>
      <c r="C16" s="70"/>
      <c r="D16" s="70"/>
      <c r="E16" s="70"/>
      <c r="F16" s="70"/>
      <c r="G16" s="70"/>
      <c r="H16" s="70"/>
      <c r="I16" s="70"/>
      <c r="J16" s="70"/>
      <c r="K16" s="70"/>
      <c r="L16" s="70"/>
      <c r="M16" s="70"/>
    </row>
    <row r="17" spans="1:13">
      <c r="A17" s="26" t="s">
        <v>126</v>
      </c>
      <c r="B17" s="26" t="s">
        <v>157</v>
      </c>
      <c r="C17" s="26" t="s">
        <v>158</v>
      </c>
      <c r="D17" s="26" t="s">
        <v>159</v>
      </c>
      <c r="E17" s="26" t="s">
        <v>160</v>
      </c>
      <c r="F17" s="26" t="s">
        <v>161</v>
      </c>
      <c r="G17" s="26" t="s">
        <v>162</v>
      </c>
      <c r="H17" s="26" t="s">
        <v>163</v>
      </c>
      <c r="I17" s="26" t="s">
        <v>164</v>
      </c>
      <c r="J17" s="26" t="s">
        <v>165</v>
      </c>
      <c r="K17" s="70"/>
      <c r="L17" s="70"/>
      <c r="M17" s="70"/>
    </row>
    <row r="18" spans="1:13">
      <c r="A18" s="26" t="s">
        <v>166</v>
      </c>
      <c r="B18" s="26">
        <f>COUNTIFS(STAFF!$AC:$AC,"YES",STAFF!$A:$A,B$17)</f>
        <v>0</v>
      </c>
      <c r="C18" s="26">
        <f>COUNTIFS(STAFF!$AC:$AC,"YES",STAFF!$A:$A,C$17)</f>
        <v>0</v>
      </c>
      <c r="D18" s="26">
        <f>COUNTIFS(STAFF!$AC:$AC,"YES",STAFF!$A:$A,D$17)</f>
        <v>0</v>
      </c>
      <c r="E18" s="26">
        <f>COUNTIFS(STAFF!$AC:$AC,"YES",STAFF!$A:$A,E$17)</f>
        <v>0</v>
      </c>
      <c r="F18" s="26">
        <f>COUNTIFS(STAFF!$AC:$AC,"YES",STAFF!$A:$A,F$17)</f>
        <v>0</v>
      </c>
      <c r="G18" s="26">
        <f>COUNTIFS(STAFF!$AC:$AC,"YES",STAFF!$A:$A,G$17)</f>
        <v>0</v>
      </c>
      <c r="H18" s="26">
        <f>COUNTIFS(STAFF!$AC:$AC,"YES",STAFF!$A:$A,H$17)</f>
        <v>0</v>
      </c>
      <c r="I18" s="26">
        <f>COUNTIFS(STAFF!$AC:$AC,"YES",STAFF!$A:$A,I$17)</f>
        <v>0</v>
      </c>
      <c r="J18" s="26">
        <f>COUNTIFS(STAFF!$AC:$AC,"YES",STAFF!$A:$A,J$17)</f>
        <v>0</v>
      </c>
      <c r="K18" s="70"/>
      <c r="L18" s="70"/>
      <c r="M18" s="70"/>
    </row>
    <row r="19" spans="1:13">
      <c r="A19" s="26" t="s">
        <v>89</v>
      </c>
      <c r="B19" s="26">
        <f>COUNTIFS(STAFF!$AC:$AC,"NEEDS 2ND DOSE",STAFF!$A:$A,B$17)</f>
        <v>0</v>
      </c>
      <c r="C19" s="26">
        <f>COUNTIFS(STAFF!$AC:$AC,"NEEDS 2ND DOSE",STAFF!$A:$A,C$17)</f>
        <v>0</v>
      </c>
      <c r="D19" s="26">
        <f>COUNTIFS(STAFF!$AC:$AC,"NEEDS 2ND DOSE",STAFF!$A:$A,D$17)</f>
        <v>0</v>
      </c>
      <c r="E19" s="26">
        <f>COUNTIFS(STAFF!$AC:$AC,"NEEDS 2ND DOSE",STAFF!$A:$A,E$17)</f>
        <v>0</v>
      </c>
      <c r="F19" s="26">
        <f>COUNTIFS(STAFF!$AC:$AC,"NEEDS 2ND DOSE",STAFF!$A:$A,F$17)</f>
        <v>0</v>
      </c>
      <c r="G19" s="26">
        <f>COUNTIFS(STAFF!$AC:$AC,"NEEDS 2ND DOSE",STAFF!$A:$A,G$17)</f>
        <v>0</v>
      </c>
      <c r="H19" s="26">
        <f>COUNTIFS(STAFF!$AC:$AC,"NEEDS 2ND DOSE",STAFF!$A:$A,H$17)</f>
        <v>0</v>
      </c>
      <c r="I19" s="26">
        <f>COUNTIFS(STAFF!$AC:$AC,"NEEDS 2ND DOSE",STAFF!$A:$A,I$17)</f>
        <v>0</v>
      </c>
      <c r="J19" s="26">
        <f>COUNTIFS(STAFF!$AC:$AC,"NEEDS 2ND DOSE",STAFF!$A:$A,J$17)</f>
        <v>0</v>
      </c>
      <c r="K19" s="70"/>
      <c r="L19" s="70"/>
      <c r="M19" s="70"/>
    </row>
    <row r="20" spans="1:13">
      <c r="A20" s="26" t="s">
        <v>91</v>
      </c>
      <c r="B20" s="26">
        <f>COUNTIFS(STAFF!$AC:$AC,"Refused 2nd Dose",STAFF!$A:$A,B$17)</f>
        <v>0</v>
      </c>
      <c r="C20" s="26">
        <f>COUNTIFS(STAFF!$AC:$AC,"Refused 2nd Dose",STAFF!$A:$A,C$17)</f>
        <v>0</v>
      </c>
      <c r="D20" s="26">
        <f>COUNTIFS(STAFF!$AC:$AC,"Refused 2nd Dose",STAFF!$A:$A,D$17)</f>
        <v>0</v>
      </c>
      <c r="E20" s="26">
        <f>COUNTIFS(STAFF!$AC:$AC,"Refused 2nd Dose",STAFF!$A:$A,E$17)</f>
        <v>0</v>
      </c>
      <c r="F20" s="26">
        <f>COUNTIFS(STAFF!$AC:$AC,"Refused 2nd Dose",STAFF!$A:$A,F$17)</f>
        <v>0</v>
      </c>
      <c r="G20" s="26">
        <f>COUNTIFS(STAFF!$AC:$AC,"Refused 2nd Dose",STAFF!$A:$A,G$17)</f>
        <v>0</v>
      </c>
      <c r="H20" s="26">
        <f>COUNTIFS(STAFF!$AC:$AC,"Refused 2nd Dose",STAFF!$A:$A,H$17)</f>
        <v>0</v>
      </c>
      <c r="I20" s="26">
        <f>COUNTIFS(STAFF!$AC:$AC,"Refused 2nd Dose",STAFF!$A:$A,I$17)</f>
        <v>0</v>
      </c>
      <c r="J20" s="26">
        <f>COUNTIFS(STAFF!$AC:$AC,"Refused 2nd Dose",STAFF!$A:$A,J$17)</f>
        <v>0</v>
      </c>
      <c r="K20" s="70"/>
      <c r="L20" s="70"/>
      <c r="M20" s="70"/>
    </row>
    <row r="21" spans="1:13">
      <c r="A21" s="26" t="s">
        <v>93</v>
      </c>
      <c r="B21" s="26">
        <f>COUNTIFS(STAFF!$AC:$AC,"Medical Contraindication",STAFF!$A:$A,B$17)</f>
        <v>0</v>
      </c>
      <c r="C21" s="26">
        <f>COUNTIFS(STAFF!$AC:$AC,"Medical Contraindication",STAFF!$A:$A,C$17)</f>
        <v>0</v>
      </c>
      <c r="D21" s="26">
        <f>COUNTIFS(STAFF!$AC:$AC,"Medical Contraindication",STAFF!$A:$A,D$17)</f>
        <v>0</v>
      </c>
      <c r="E21" s="26">
        <f>COUNTIFS(STAFF!$AC:$AC,"Medical Contraindication",STAFF!$A:$A,E$17)</f>
        <v>0</v>
      </c>
      <c r="F21" s="26">
        <f>COUNTIFS(STAFF!$AC:$AC,"Medical Contraindication",STAFF!$A:$A,F$17)</f>
        <v>0</v>
      </c>
      <c r="G21" s="26">
        <f>COUNTIFS(STAFF!$AC:$AC,"Medical Contraindication",STAFF!$A:$A,G$17)</f>
        <v>0</v>
      </c>
      <c r="H21" s="26">
        <f>COUNTIFS(STAFF!$AC:$AC,"Medical Contraindication",STAFF!$A:$A,H$17)</f>
        <v>0</v>
      </c>
      <c r="I21" s="26">
        <f>COUNTIFS(STAFF!$AC:$AC,"Medical Contraindication",STAFF!$A:$A,I$17)</f>
        <v>0</v>
      </c>
      <c r="J21" s="26">
        <f>COUNTIFS(STAFF!$AC:$AC,"Medical Contraindication",STAFF!$A:$A,J$17)</f>
        <v>0</v>
      </c>
      <c r="K21" s="70"/>
      <c r="L21" s="70"/>
      <c r="M21" s="70"/>
    </row>
    <row r="22" spans="1:13">
      <c r="A22" s="26" t="s">
        <v>97</v>
      </c>
      <c r="B22" s="26">
        <f>COUNTIFS(STAFF!$L:$L,"Offered and Declined",STAFF!$A:$A,B$17)</f>
        <v>0</v>
      </c>
      <c r="C22" s="26">
        <f>COUNTIFS(STAFF!$L:$L,"Offered and Declined",STAFF!$A:$A,C$17)</f>
        <v>0</v>
      </c>
      <c r="D22" s="26">
        <f>COUNTIFS(STAFF!$L:$L,"Offered and Declined",STAFF!$A:$A,D$17)</f>
        <v>0</v>
      </c>
      <c r="E22" s="26">
        <f>COUNTIFS(STAFF!$L:$L,"Offered and Declined",STAFF!$A:$A,E$17)</f>
        <v>0</v>
      </c>
      <c r="F22" s="26">
        <f>COUNTIFS(STAFF!$L:$L,"Offered and Declined",STAFF!$A:$A,F$17)</f>
        <v>0</v>
      </c>
      <c r="G22" s="26">
        <f>COUNTIFS(STAFF!$L:$L,"Offered and Declined",STAFF!$A:$A,G$17)</f>
        <v>0</v>
      </c>
      <c r="H22" s="26">
        <f>COUNTIFS(STAFF!$L:$L,"Offered and Declined",STAFF!$A:$A,H$17)</f>
        <v>0</v>
      </c>
      <c r="I22" s="26">
        <f>COUNTIFS(STAFF!$L:$L,"Offered and Declined",STAFF!$A:$A,I$17)</f>
        <v>0</v>
      </c>
      <c r="J22" s="26">
        <f>COUNTIFS(STAFF!$L:$L,"Offered and Declined",STAFF!$A:$A,J$17)</f>
        <v>0</v>
      </c>
      <c r="K22" s="70"/>
      <c r="L22" s="70"/>
      <c r="M22" s="70"/>
    </row>
    <row r="23" spans="1:13">
      <c r="A23" s="26" t="s">
        <v>100</v>
      </c>
      <c r="B23" s="26">
        <f>COUNTIFS(STAFF!$AC:$AC,"Unknown",STAFF!$A:$A,B$17)</f>
        <v>0</v>
      </c>
      <c r="C23" s="26">
        <f>COUNTIFS(STAFF!$AC:$AC,"Unknown",STAFF!$A:$A,C$17)</f>
        <v>0</v>
      </c>
      <c r="D23" s="26">
        <f>COUNTIFS(STAFF!$AC:$AC,"Unknown",STAFF!$A:$A,D$17)</f>
        <v>0</v>
      </c>
      <c r="E23" s="26">
        <f>COUNTIFS(STAFF!$AC:$AC,"Unknown",STAFF!$A:$A,E$17)</f>
        <v>0</v>
      </c>
      <c r="F23" s="26">
        <f>COUNTIFS(STAFF!$AC:$AC,"Unknown",STAFF!$A:$A,F$17)</f>
        <v>0</v>
      </c>
      <c r="G23" s="26">
        <f>COUNTIFS(STAFF!$AC:$AC,"Unknown",STAFF!$A:$A,G$17)</f>
        <v>0</v>
      </c>
      <c r="H23" s="26">
        <f>COUNTIFS(STAFF!$AC:$AC,"Unknown",STAFF!$A:$A,H$17)</f>
        <v>0</v>
      </c>
      <c r="I23" s="26">
        <f>COUNTIFS(STAFF!$AC:$AC,"Unknown",STAFF!$A:$A,I$17)</f>
        <v>0</v>
      </c>
      <c r="J23" s="26">
        <f>COUNTIFS(STAFF!$AC:$AC,"Unknown",STAFF!$A:$A,J$17)</f>
        <v>0</v>
      </c>
      <c r="K23" s="70"/>
      <c r="L23" s="70"/>
      <c r="M23" s="70"/>
    </row>
    <row r="24" spans="1:13">
      <c r="A24" s="70"/>
      <c r="B24" s="70"/>
      <c r="C24" s="70"/>
      <c r="D24" s="70"/>
      <c r="E24" s="70"/>
      <c r="F24" s="70"/>
      <c r="G24" s="70"/>
      <c r="H24" s="70"/>
      <c r="I24" s="70"/>
      <c r="J24" s="70"/>
      <c r="K24" s="70"/>
      <c r="L24" s="70"/>
      <c r="M24" s="70"/>
    </row>
    <row r="25" spans="1:13">
      <c r="A25" s="70"/>
      <c r="B25" s="70"/>
      <c r="C25" s="70"/>
      <c r="D25" s="70"/>
      <c r="E25" s="70"/>
      <c r="F25" s="70"/>
      <c r="G25" s="70"/>
      <c r="H25" s="70"/>
      <c r="I25" s="70"/>
      <c r="J25" s="70"/>
      <c r="K25" s="70"/>
      <c r="L25" s="70"/>
      <c r="M25" s="70"/>
    </row>
    <row r="26" spans="1:13">
      <c r="A26" s="70"/>
      <c r="B26" s="70"/>
      <c r="C26" s="70"/>
      <c r="D26" s="70"/>
      <c r="E26" s="70"/>
      <c r="F26" s="70"/>
      <c r="G26" s="70"/>
      <c r="H26" s="70"/>
      <c r="I26" s="70"/>
      <c r="J26" s="70"/>
      <c r="K26" s="70"/>
      <c r="L26" s="70"/>
      <c r="M26" s="70"/>
    </row>
    <row r="48" spans="1:14" s="38" customFormat="1" ht="31.15" customHeight="1">
      <c r="A48" s="37" t="s">
        <v>105</v>
      </c>
      <c r="B48" s="34"/>
      <c r="C48" s="34"/>
      <c r="D48" s="34"/>
      <c r="E48" s="34"/>
      <c r="F48" s="34"/>
      <c r="G48" s="34"/>
      <c r="H48" s="34"/>
      <c r="I48" s="34"/>
      <c r="J48" s="34"/>
      <c r="K48" s="34"/>
      <c r="L48" s="34"/>
      <c r="M48" s="34"/>
      <c r="N48" s="34"/>
    </row>
    <row r="49" spans="1:57" ht="15.6">
      <c r="A49" s="40" t="s">
        <v>106</v>
      </c>
      <c r="B49" s="73">
        <v>44179</v>
      </c>
      <c r="C49" s="35">
        <f ca="1">IF(OR(B50&gt;TODAY(),B49=""),"",B49+7)</f>
        <v>44186</v>
      </c>
      <c r="D49" s="35">
        <f t="shared" ref="D49:AZ49" ca="1" si="0">IF(OR(C50&gt;TODAY(),C49=""),"",C49+7)</f>
        <v>44193</v>
      </c>
      <c r="E49" s="35">
        <f t="shared" ca="1" si="0"/>
        <v>44200</v>
      </c>
      <c r="F49" s="35">
        <f t="shared" ca="1" si="0"/>
        <v>44207</v>
      </c>
      <c r="G49" s="35">
        <f t="shared" ca="1" si="0"/>
        <v>44214</v>
      </c>
      <c r="H49" s="35">
        <f t="shared" ca="1" si="0"/>
        <v>44221</v>
      </c>
      <c r="I49" s="35">
        <f t="shared" ca="1" si="0"/>
        <v>44228</v>
      </c>
      <c r="J49" s="35">
        <f t="shared" ca="1" si="0"/>
        <v>44235</v>
      </c>
      <c r="K49" s="35">
        <f t="shared" ca="1" si="0"/>
        <v>44242</v>
      </c>
      <c r="L49" s="35">
        <f t="shared" ca="1" si="0"/>
        <v>44249</v>
      </c>
      <c r="M49" s="35">
        <f t="shared" ca="1" si="0"/>
        <v>44256</v>
      </c>
      <c r="N49" s="35">
        <f t="shared" ca="1" si="0"/>
        <v>44263</v>
      </c>
      <c r="O49" s="35">
        <f t="shared" ca="1" si="0"/>
        <v>44270</v>
      </c>
      <c r="P49" s="35">
        <f t="shared" ca="1" si="0"/>
        <v>44277</v>
      </c>
      <c r="Q49" s="35">
        <f t="shared" ca="1" si="0"/>
        <v>44284</v>
      </c>
      <c r="R49" s="35">
        <f t="shared" ca="1" si="0"/>
        <v>44291</v>
      </c>
      <c r="S49" s="35">
        <f t="shared" ca="1" si="0"/>
        <v>44298</v>
      </c>
      <c r="T49" s="35">
        <f t="shared" ca="1" si="0"/>
        <v>44305</v>
      </c>
      <c r="U49" s="35">
        <f t="shared" ca="1" si="0"/>
        <v>44312</v>
      </c>
      <c r="V49" s="35">
        <f t="shared" ca="1" si="0"/>
        <v>44319</v>
      </c>
      <c r="W49" s="35">
        <f t="shared" ca="1" si="0"/>
        <v>44326</v>
      </c>
      <c r="X49" s="24">
        <f t="shared" ca="1" si="0"/>
        <v>44333</v>
      </c>
      <c r="Y49" s="24">
        <f t="shared" ca="1" si="0"/>
        <v>44340</v>
      </c>
      <c r="Z49" s="24">
        <f t="shared" ca="1" si="0"/>
        <v>44347</v>
      </c>
      <c r="AA49" s="24" t="str">
        <f t="shared" ca="1" si="0"/>
        <v/>
      </c>
      <c r="AB49" s="24" t="str">
        <f t="shared" ca="1" si="0"/>
        <v/>
      </c>
      <c r="AC49" s="24" t="str">
        <f t="shared" ca="1" si="0"/>
        <v/>
      </c>
      <c r="AD49" s="24" t="str">
        <f t="shared" ca="1" si="0"/>
        <v/>
      </c>
      <c r="AE49" s="24" t="str">
        <f t="shared" ca="1" si="0"/>
        <v/>
      </c>
      <c r="AF49" s="24" t="str">
        <f t="shared" ca="1" si="0"/>
        <v/>
      </c>
      <c r="AG49" s="24" t="str">
        <f t="shared" ca="1" si="0"/>
        <v/>
      </c>
      <c r="AH49" s="24" t="str">
        <f t="shared" ca="1" si="0"/>
        <v/>
      </c>
      <c r="AI49" s="24" t="str">
        <f t="shared" ca="1" si="0"/>
        <v/>
      </c>
      <c r="AJ49" s="24" t="str">
        <f t="shared" ca="1" si="0"/>
        <v/>
      </c>
      <c r="AK49" s="24" t="str">
        <f t="shared" ca="1" si="0"/>
        <v/>
      </c>
      <c r="AL49" s="24" t="str">
        <f t="shared" ca="1" si="0"/>
        <v/>
      </c>
      <c r="AM49" s="24" t="str">
        <f t="shared" ca="1" si="0"/>
        <v/>
      </c>
      <c r="AN49" s="24" t="str">
        <f t="shared" ca="1" si="0"/>
        <v/>
      </c>
      <c r="AO49" s="24" t="str">
        <f t="shared" ca="1" si="0"/>
        <v/>
      </c>
      <c r="AP49" s="24" t="str">
        <f t="shared" ca="1" si="0"/>
        <v/>
      </c>
      <c r="AQ49" s="24" t="str">
        <f t="shared" ca="1" si="0"/>
        <v/>
      </c>
      <c r="AR49" s="24" t="str">
        <f t="shared" ca="1" si="0"/>
        <v/>
      </c>
      <c r="AS49" s="24" t="str">
        <f t="shared" ca="1" si="0"/>
        <v/>
      </c>
      <c r="AT49" s="24" t="str">
        <f t="shared" ca="1" si="0"/>
        <v/>
      </c>
      <c r="AU49" s="24" t="str">
        <f t="shared" ca="1" si="0"/>
        <v/>
      </c>
      <c r="AV49" s="24" t="str">
        <f t="shared" ca="1" si="0"/>
        <v/>
      </c>
      <c r="AW49" s="24" t="str">
        <f t="shared" ca="1" si="0"/>
        <v/>
      </c>
      <c r="AX49" s="24" t="str">
        <f t="shared" ca="1" si="0"/>
        <v/>
      </c>
      <c r="AY49" s="24" t="str">
        <f t="shared" ca="1" si="0"/>
        <v/>
      </c>
      <c r="AZ49" s="24" t="str">
        <f t="shared" ca="1" si="0"/>
        <v/>
      </c>
      <c r="BA49" s="24" t="str">
        <f t="shared" ref="BA49" ca="1" si="1">IF(OR(AZ50&gt;TODAY(),AZ49=""),"",AZ49+7)</f>
        <v/>
      </c>
      <c r="BB49" s="24" t="str">
        <f t="shared" ref="BB49" ca="1" si="2">IF(OR(BA50&gt;TODAY(),BA49=""),"",BA49+7)</f>
        <v/>
      </c>
      <c r="BC49" s="24" t="str">
        <f t="shared" ref="BC49" ca="1" si="3">IF(OR(BB50&gt;TODAY(),BB49=""),"",BB49+7)</f>
        <v/>
      </c>
      <c r="BD49" s="24" t="str">
        <f t="shared" ref="BD49" ca="1" si="4">IF(OR(BC50&gt;TODAY(),BC49=""),"",BC49+7)</f>
        <v/>
      </c>
      <c r="BE49" s="24" t="str">
        <f t="shared" ref="BE49" ca="1" si="5">IF(OR(BD50&gt;TODAY(),BD49=""),"",BD49+7)</f>
        <v/>
      </c>
    </row>
    <row r="50" spans="1:57" ht="15.6" hidden="1">
      <c r="A50" s="40" t="s">
        <v>107</v>
      </c>
      <c r="B50" s="35">
        <f>B49+6</f>
        <v>44185</v>
      </c>
      <c r="C50" s="35">
        <f ca="1">IF(OR(B50="",B50&gt;TODAY()),"",B50+7)</f>
        <v>44192</v>
      </c>
      <c r="D50" s="35">
        <f t="shared" ref="D50:AZ50" ca="1" si="6">IF(OR(C50="",C50&gt;TODAY()),"",C50+7)</f>
        <v>44199</v>
      </c>
      <c r="E50" s="35">
        <f t="shared" ca="1" si="6"/>
        <v>44206</v>
      </c>
      <c r="F50" s="35">
        <f t="shared" ca="1" si="6"/>
        <v>44213</v>
      </c>
      <c r="G50" s="35">
        <f t="shared" ca="1" si="6"/>
        <v>44220</v>
      </c>
      <c r="H50" s="35">
        <f t="shared" ca="1" si="6"/>
        <v>44227</v>
      </c>
      <c r="I50" s="35">
        <f t="shared" ca="1" si="6"/>
        <v>44234</v>
      </c>
      <c r="J50" s="35">
        <f t="shared" ca="1" si="6"/>
        <v>44241</v>
      </c>
      <c r="K50" s="35">
        <f t="shared" ca="1" si="6"/>
        <v>44248</v>
      </c>
      <c r="L50" s="35">
        <f t="shared" ca="1" si="6"/>
        <v>44255</v>
      </c>
      <c r="M50" s="35">
        <f t="shared" ca="1" si="6"/>
        <v>44262</v>
      </c>
      <c r="N50" s="35">
        <f t="shared" ca="1" si="6"/>
        <v>44269</v>
      </c>
      <c r="O50" s="24">
        <f t="shared" ca="1" si="6"/>
        <v>44276</v>
      </c>
      <c r="P50" s="24">
        <f t="shared" ca="1" si="6"/>
        <v>44283</v>
      </c>
      <c r="Q50" s="24">
        <f t="shared" ca="1" si="6"/>
        <v>44290</v>
      </c>
      <c r="R50" s="24">
        <f t="shared" ca="1" si="6"/>
        <v>44297</v>
      </c>
      <c r="S50" s="24">
        <f t="shared" ca="1" si="6"/>
        <v>44304</v>
      </c>
      <c r="T50" s="24">
        <f t="shared" ca="1" si="6"/>
        <v>44311</v>
      </c>
      <c r="U50" s="24">
        <f t="shared" ca="1" si="6"/>
        <v>44318</v>
      </c>
      <c r="V50" s="24">
        <f t="shared" ca="1" si="6"/>
        <v>44325</v>
      </c>
      <c r="W50" s="24">
        <f t="shared" ca="1" si="6"/>
        <v>44332</v>
      </c>
      <c r="X50" s="24">
        <f t="shared" ca="1" si="6"/>
        <v>44339</v>
      </c>
      <c r="Y50" s="24">
        <f t="shared" ca="1" si="6"/>
        <v>44346</v>
      </c>
      <c r="Z50" s="24">
        <f t="shared" ca="1" si="6"/>
        <v>44353</v>
      </c>
      <c r="AA50" s="24" t="str">
        <f t="shared" ca="1" si="6"/>
        <v/>
      </c>
      <c r="AB50" s="24" t="str">
        <f t="shared" ca="1" si="6"/>
        <v/>
      </c>
      <c r="AC50" s="24" t="str">
        <f t="shared" ca="1" si="6"/>
        <v/>
      </c>
      <c r="AD50" s="24" t="str">
        <f t="shared" ca="1" si="6"/>
        <v/>
      </c>
      <c r="AE50" s="24" t="str">
        <f t="shared" ca="1" si="6"/>
        <v/>
      </c>
      <c r="AF50" s="24" t="str">
        <f t="shared" ca="1" si="6"/>
        <v/>
      </c>
      <c r="AG50" s="24" t="str">
        <f t="shared" ca="1" si="6"/>
        <v/>
      </c>
      <c r="AH50" s="24" t="str">
        <f t="shared" ca="1" si="6"/>
        <v/>
      </c>
      <c r="AI50" s="24" t="str">
        <f t="shared" ca="1" si="6"/>
        <v/>
      </c>
      <c r="AJ50" s="24" t="str">
        <f t="shared" ca="1" si="6"/>
        <v/>
      </c>
      <c r="AK50" s="24" t="str">
        <f t="shared" ca="1" si="6"/>
        <v/>
      </c>
      <c r="AL50" s="24" t="str">
        <f t="shared" ca="1" si="6"/>
        <v/>
      </c>
      <c r="AM50" s="24" t="str">
        <f t="shared" ca="1" si="6"/>
        <v/>
      </c>
      <c r="AN50" s="24" t="str">
        <f t="shared" ca="1" si="6"/>
        <v/>
      </c>
      <c r="AO50" s="24" t="str">
        <f t="shared" ca="1" si="6"/>
        <v/>
      </c>
      <c r="AP50" s="24" t="str">
        <f t="shared" ca="1" si="6"/>
        <v/>
      </c>
      <c r="AQ50" s="24" t="str">
        <f t="shared" ca="1" si="6"/>
        <v/>
      </c>
      <c r="AR50" s="24" t="str">
        <f t="shared" ca="1" si="6"/>
        <v/>
      </c>
      <c r="AS50" s="24" t="str">
        <f t="shared" ca="1" si="6"/>
        <v/>
      </c>
      <c r="AT50" s="24" t="str">
        <f t="shared" ca="1" si="6"/>
        <v/>
      </c>
      <c r="AU50" s="24" t="str">
        <f t="shared" ca="1" si="6"/>
        <v/>
      </c>
      <c r="AV50" s="24" t="str">
        <f t="shared" ca="1" si="6"/>
        <v/>
      </c>
      <c r="AW50" s="24" t="str">
        <f t="shared" ca="1" si="6"/>
        <v/>
      </c>
      <c r="AX50" s="24" t="str">
        <f t="shared" ca="1" si="6"/>
        <v/>
      </c>
      <c r="AY50" s="24" t="str">
        <f t="shared" ca="1" si="6"/>
        <v/>
      </c>
      <c r="AZ50" s="24" t="str">
        <f t="shared" ca="1" si="6"/>
        <v/>
      </c>
      <c r="BA50" s="24" t="str">
        <f t="shared" ref="BA50" ca="1" si="7">IF(OR(AZ50="",AZ50&gt;TODAY()),"",AZ50+7)</f>
        <v/>
      </c>
      <c r="BB50" s="24" t="str">
        <f t="shared" ref="BB50" ca="1" si="8">IF(OR(BA50="",BA50&gt;TODAY()),"",BA50+7)</f>
        <v/>
      </c>
      <c r="BC50" s="24" t="str">
        <f t="shared" ref="BC50" ca="1" si="9">IF(OR(BB50="",BB50&gt;TODAY()),"",BB50+7)</f>
        <v/>
      </c>
      <c r="BD50" s="24" t="str">
        <f t="shared" ref="BD50" ca="1" si="10">IF(OR(BC50="",BC50&gt;TODAY()),"",BC50+7)</f>
        <v/>
      </c>
      <c r="BE50" s="24" t="str">
        <f t="shared" ref="BE50" ca="1" si="11">IF(OR(BD50="",BD50&gt;TODAY()),"",BD50+7)</f>
        <v/>
      </c>
    </row>
    <row r="51" spans="1:57" ht="15.6" hidden="1">
      <c r="A51" s="40" t="s">
        <v>108</v>
      </c>
      <c r="B51" s="27" t="str">
        <f>IF(B50="","",TEXT(B49,"mm/dd")&amp;"-"&amp;TEXT(B50,"mm/dd"))</f>
        <v>12/14-12/20</v>
      </c>
      <c r="C51" s="27" t="str">
        <f t="shared" ref="C51:AZ51" ca="1" si="12">IF(C50="","",TEXT(C49,"mm/dd")&amp;"-"&amp;TEXT(C50,"mm/dd"))</f>
        <v>12/21-12/27</v>
      </c>
      <c r="D51" s="27" t="str">
        <f t="shared" ca="1" si="12"/>
        <v>12/28-01/03</v>
      </c>
      <c r="E51" s="27" t="str">
        <f t="shared" ca="1" si="12"/>
        <v>01/04-01/10</v>
      </c>
      <c r="F51" s="27" t="str">
        <f t="shared" ca="1" si="12"/>
        <v>01/11-01/17</v>
      </c>
      <c r="G51" s="27" t="str">
        <f t="shared" ca="1" si="12"/>
        <v>01/18-01/24</v>
      </c>
      <c r="H51" s="27" t="str">
        <f t="shared" ca="1" si="12"/>
        <v>01/25-01/31</v>
      </c>
      <c r="I51" s="27" t="str">
        <f t="shared" ca="1" si="12"/>
        <v>02/01-02/07</v>
      </c>
      <c r="J51" s="27" t="str">
        <f t="shared" ca="1" si="12"/>
        <v>02/08-02/14</v>
      </c>
      <c r="K51" s="27" t="str">
        <f t="shared" ca="1" si="12"/>
        <v>02/15-02/21</v>
      </c>
      <c r="L51" s="27" t="str">
        <f t="shared" ca="1" si="12"/>
        <v>02/22-02/28</v>
      </c>
      <c r="M51" s="27" t="str">
        <f t="shared" ca="1" si="12"/>
        <v>03/01-03/07</v>
      </c>
      <c r="N51" s="27" t="str">
        <f t="shared" ca="1" si="12"/>
        <v>03/08-03/14</v>
      </c>
      <c r="O51" s="27" t="str">
        <f t="shared" ca="1" si="12"/>
        <v>03/15-03/21</v>
      </c>
      <c r="P51" s="27" t="str">
        <f t="shared" ca="1" si="12"/>
        <v>03/22-03/28</v>
      </c>
      <c r="Q51" s="27" t="str">
        <f t="shared" ca="1" si="12"/>
        <v>03/29-04/04</v>
      </c>
      <c r="R51" s="27" t="str">
        <f t="shared" ca="1" si="12"/>
        <v>04/05-04/11</v>
      </c>
      <c r="S51" s="27" t="str">
        <f t="shared" ca="1" si="12"/>
        <v>04/12-04/18</v>
      </c>
      <c r="T51" s="27" t="str">
        <f t="shared" ca="1" si="12"/>
        <v>04/19-04/25</v>
      </c>
      <c r="U51" s="27" t="str">
        <f t="shared" ca="1" si="12"/>
        <v>04/26-05/02</v>
      </c>
      <c r="V51" s="27" t="str">
        <f t="shared" ca="1" si="12"/>
        <v>05/03-05/09</v>
      </c>
      <c r="W51" s="27" t="str">
        <f t="shared" ca="1" si="12"/>
        <v>05/10-05/16</v>
      </c>
      <c r="X51" s="27" t="str">
        <f t="shared" ca="1" si="12"/>
        <v>05/17-05/23</v>
      </c>
      <c r="Y51" s="27" t="str">
        <f t="shared" ca="1" si="12"/>
        <v>05/24-05/30</v>
      </c>
      <c r="Z51" s="27" t="str">
        <f t="shared" ca="1" si="12"/>
        <v>05/31-06/06</v>
      </c>
      <c r="AA51" s="27" t="str">
        <f t="shared" ca="1" si="12"/>
        <v/>
      </c>
      <c r="AB51" s="27" t="str">
        <f t="shared" ca="1" si="12"/>
        <v/>
      </c>
      <c r="AC51" s="27" t="str">
        <f t="shared" ca="1" si="12"/>
        <v/>
      </c>
      <c r="AD51" s="27" t="str">
        <f t="shared" ca="1" si="12"/>
        <v/>
      </c>
      <c r="AE51" s="27" t="str">
        <f t="shared" ca="1" si="12"/>
        <v/>
      </c>
      <c r="AF51" s="27" t="str">
        <f t="shared" ca="1" si="12"/>
        <v/>
      </c>
      <c r="AG51" s="27" t="str">
        <f t="shared" ca="1" si="12"/>
        <v/>
      </c>
      <c r="AH51" s="27" t="str">
        <f t="shared" ca="1" si="12"/>
        <v/>
      </c>
      <c r="AI51" s="27" t="str">
        <f t="shared" ca="1" si="12"/>
        <v/>
      </c>
      <c r="AJ51" s="27" t="str">
        <f t="shared" ca="1" si="12"/>
        <v/>
      </c>
      <c r="AK51" s="27" t="str">
        <f t="shared" ca="1" si="12"/>
        <v/>
      </c>
      <c r="AL51" s="27" t="str">
        <f t="shared" ca="1" si="12"/>
        <v/>
      </c>
      <c r="AM51" s="27" t="str">
        <f t="shared" ca="1" si="12"/>
        <v/>
      </c>
      <c r="AN51" s="27" t="str">
        <f t="shared" ca="1" si="12"/>
        <v/>
      </c>
      <c r="AO51" s="27" t="str">
        <f t="shared" ca="1" si="12"/>
        <v/>
      </c>
      <c r="AP51" s="27" t="str">
        <f t="shared" ca="1" si="12"/>
        <v/>
      </c>
      <c r="AQ51" s="27" t="str">
        <f t="shared" ca="1" si="12"/>
        <v/>
      </c>
      <c r="AR51" s="27" t="str">
        <f t="shared" ca="1" si="12"/>
        <v/>
      </c>
      <c r="AS51" s="27" t="str">
        <f t="shared" ca="1" si="12"/>
        <v/>
      </c>
      <c r="AT51" s="27" t="str">
        <f t="shared" ca="1" si="12"/>
        <v/>
      </c>
      <c r="AU51" s="27" t="str">
        <f t="shared" ca="1" si="12"/>
        <v/>
      </c>
      <c r="AV51" s="27" t="str">
        <f t="shared" ca="1" si="12"/>
        <v/>
      </c>
      <c r="AW51" s="27" t="str">
        <f t="shared" ca="1" si="12"/>
        <v/>
      </c>
      <c r="AX51" s="27" t="str">
        <f t="shared" ca="1" si="12"/>
        <v/>
      </c>
      <c r="AY51" s="27" t="str">
        <f t="shared" ca="1" si="12"/>
        <v/>
      </c>
      <c r="AZ51" s="27" t="str">
        <f t="shared" ca="1" si="12"/>
        <v/>
      </c>
      <c r="BA51" s="27" t="str">
        <f t="shared" ref="BA51:BE51" ca="1" si="13">IF(BA50="","",TEXT(BA49,"mm/dd")&amp;"-"&amp;TEXT(BA50,"mm/dd"))</f>
        <v/>
      </c>
      <c r="BB51" s="27" t="str">
        <f t="shared" ca="1" si="13"/>
        <v/>
      </c>
      <c r="BC51" s="27" t="str">
        <f t="shared" ca="1" si="13"/>
        <v/>
      </c>
      <c r="BD51" s="27" t="str">
        <f t="shared" ca="1" si="13"/>
        <v/>
      </c>
      <c r="BE51" s="27" t="str">
        <f t="shared" ca="1" si="13"/>
        <v/>
      </c>
    </row>
    <row r="52" spans="1:57" ht="15.6">
      <c r="A52" s="41" t="s">
        <v>109</v>
      </c>
      <c r="B52" s="27">
        <f ca="1">IF(B$50="","",IF($L$1="CURRENT STAFF ONLY",COUNTIFS(STAFF!$J:$J,"Pfizer-BioNTech",STAFF!$N:$N,"&lt;="&amp;B$50,STAFF!$G:$G,"YES"),COUNTIFS(STAFF!$J:$J,"Pfizer-BioNTech",STAFF!$N:$N,"&lt;="&amp;B$50)))</f>
        <v>0</v>
      </c>
      <c r="C52" s="27">
        <f ca="1">IF(C$50="","",IF($L$1="CURRENT STAFF ONLY",COUNTIFS(STAFF!$J:$J,"Pfizer-BioNTech",STAFF!$N:$N,"&lt;="&amp;C$50,STAFF!$G:$G,"YES"),COUNTIFS(STAFF!$J:$J,"Pfizer-BioNTech",STAFF!$N:$N,"&lt;="&amp;C$50)))</f>
        <v>0</v>
      </c>
      <c r="D52" s="27">
        <f ca="1">IF(D$50="","",IF($L$1="CURRENT STAFF ONLY",COUNTIFS(STAFF!$J:$J,"Pfizer-BioNTech",STAFF!$N:$N,"&lt;="&amp;D$50,STAFF!$G:$G,"YES"),COUNTIFS(STAFF!$J:$J,"Pfizer-BioNTech",STAFF!$N:$N,"&lt;="&amp;D$50)))</f>
        <v>0</v>
      </c>
      <c r="E52" s="27">
        <f ca="1">IF(E$50="","",IF($L$1="CURRENT STAFF ONLY",COUNTIFS(STAFF!$J:$J,"Pfizer-BioNTech",STAFF!$N:$N,"&lt;="&amp;E$50,STAFF!$G:$G,"YES"),COUNTIFS(STAFF!$J:$J,"Pfizer-BioNTech",STAFF!$N:$N,"&lt;="&amp;E$50)))</f>
        <v>0</v>
      </c>
      <c r="F52" s="27">
        <f ca="1">IF(F$50="","",IF($L$1="CURRENT STAFF ONLY",COUNTIFS(STAFF!$J:$J,"Pfizer-BioNTech",STAFF!$N:$N,"&lt;="&amp;F$50,STAFF!$G:$G,"YES"),COUNTIFS(STAFF!$J:$J,"Pfizer-BioNTech",STAFF!$N:$N,"&lt;="&amp;F$50)))</f>
        <v>0</v>
      </c>
      <c r="G52" s="27">
        <f ca="1">IF(G$50="","",IF($L$1="CURRENT STAFF ONLY",COUNTIFS(STAFF!$J:$J,"Pfizer-BioNTech",STAFF!$N:$N,"&lt;="&amp;G$50,STAFF!$G:$G,"YES"),COUNTIFS(STAFF!$J:$J,"Pfizer-BioNTech",STAFF!$N:$N,"&lt;="&amp;G$50)))</f>
        <v>0</v>
      </c>
      <c r="H52" s="27">
        <f ca="1">IF(H$50="","",IF($L$1="CURRENT STAFF ONLY",COUNTIFS(STAFF!$J:$J,"Pfizer-BioNTech",STAFF!$N:$N,"&lt;="&amp;H$50,STAFF!$G:$G,"YES"),COUNTIFS(STAFF!$J:$J,"Pfizer-BioNTech",STAFF!$N:$N,"&lt;="&amp;H$50)))</f>
        <v>0</v>
      </c>
      <c r="I52" s="27">
        <f ca="1">IF(I$50="","",IF($L$1="CURRENT STAFF ONLY",COUNTIFS(STAFF!$J:$J,"Pfizer-BioNTech",STAFF!$N:$N,"&lt;="&amp;I$50,STAFF!$G:$G,"YES"),COUNTIFS(STAFF!$J:$J,"Pfizer-BioNTech",STAFF!$N:$N,"&lt;="&amp;I$50)))</f>
        <v>0</v>
      </c>
      <c r="J52" s="27">
        <f ca="1">IF(J$50="","",IF($L$1="CURRENT STAFF ONLY",COUNTIFS(STAFF!$J:$J,"Pfizer-BioNTech",STAFF!$N:$N,"&lt;="&amp;J$50,STAFF!$G:$G,"YES"),COUNTIFS(STAFF!$J:$J,"Pfizer-BioNTech",STAFF!$N:$N,"&lt;="&amp;J$50)))</f>
        <v>0</v>
      </c>
      <c r="K52" s="27">
        <f ca="1">IF(K$50="","",IF($L$1="CURRENT STAFF ONLY",COUNTIFS(STAFF!$J:$J,"Pfizer-BioNTech",STAFF!$N:$N,"&lt;="&amp;K$50,STAFF!$G:$G,"YES"),COUNTIFS(STAFF!$J:$J,"Pfizer-BioNTech",STAFF!$N:$N,"&lt;="&amp;K$50)))</f>
        <v>0</v>
      </c>
      <c r="L52" s="27">
        <f ca="1">IF(L$50="","",IF($L$1="CURRENT STAFF ONLY",COUNTIFS(STAFF!$J:$J,"Pfizer-BioNTech",STAFF!$N:$N,"&lt;="&amp;L$50,STAFF!$G:$G,"YES"),COUNTIFS(STAFF!$J:$J,"Pfizer-BioNTech",STAFF!$N:$N,"&lt;="&amp;L$50)))</f>
        <v>0</v>
      </c>
      <c r="M52" s="27">
        <f ca="1">IF(M$50="","",IF($L$1="CURRENT STAFF ONLY",COUNTIFS(STAFF!$J:$J,"Pfizer-BioNTech",STAFF!$N:$N,"&lt;="&amp;M$50,STAFF!$G:$G,"YES"),COUNTIFS(STAFF!$J:$J,"Pfizer-BioNTech",STAFF!$N:$N,"&lt;="&amp;M$50)))</f>
        <v>0</v>
      </c>
      <c r="N52" s="27">
        <f ca="1">IF(N$50="","",IF($L$1="CURRENT STAFF ONLY",COUNTIFS(STAFF!$J:$J,"Pfizer-BioNTech",STAFF!$N:$N,"&lt;="&amp;N$50,STAFF!$G:$G,"YES"),COUNTIFS(STAFF!$J:$J,"Pfizer-BioNTech",STAFF!$N:$N,"&lt;="&amp;N$50)))</f>
        <v>0</v>
      </c>
      <c r="O52" s="27">
        <f ca="1">IF(O$50="","",IF($L$1="CURRENT STAFF ONLY",COUNTIFS(STAFF!$J:$J,"Pfizer-BioNTech",STAFF!$N:$N,"&lt;="&amp;O$50,STAFF!$G:$G,"YES"),COUNTIFS(STAFF!$J:$J,"Pfizer-BioNTech",STAFF!$N:$N,"&lt;="&amp;O$50)))</f>
        <v>0</v>
      </c>
      <c r="P52" s="27">
        <f ca="1">IF(P$50="","",IF($L$1="CURRENT STAFF ONLY",COUNTIFS(STAFF!$J:$J,"Pfizer-BioNTech",STAFF!$N:$N,"&lt;="&amp;P$50,STAFF!$G:$G,"YES"),COUNTIFS(STAFF!$J:$J,"Pfizer-BioNTech",STAFF!$N:$N,"&lt;="&amp;P$50)))</f>
        <v>0</v>
      </c>
      <c r="Q52" s="27">
        <f ca="1">IF(Q$50="","",IF($L$1="CURRENT STAFF ONLY",COUNTIFS(STAFF!$J:$J,"Pfizer-BioNTech",STAFF!$N:$N,"&lt;="&amp;Q$50,STAFF!$G:$G,"YES"),COUNTIFS(STAFF!$J:$J,"Pfizer-BioNTech",STAFF!$N:$N,"&lt;="&amp;Q$50)))</f>
        <v>0</v>
      </c>
      <c r="R52" s="27">
        <f ca="1">IF(R$50="","",IF($L$1="CURRENT STAFF ONLY",COUNTIFS(STAFF!$J:$J,"Pfizer-BioNTech",STAFF!$N:$N,"&lt;="&amp;R$50,STAFF!$G:$G,"YES"),COUNTIFS(STAFF!$J:$J,"Pfizer-BioNTech",STAFF!$N:$N,"&lt;="&amp;R$50)))</f>
        <v>0</v>
      </c>
      <c r="S52" s="27">
        <f ca="1">IF(S$50="","",IF($L$1="CURRENT STAFF ONLY",COUNTIFS(STAFF!$J:$J,"Pfizer-BioNTech",STAFF!$N:$N,"&lt;="&amp;S$50,STAFF!$G:$G,"YES"),COUNTIFS(STAFF!$J:$J,"Pfizer-BioNTech",STAFF!$N:$N,"&lt;="&amp;S$50)))</f>
        <v>0</v>
      </c>
      <c r="T52" s="27">
        <f ca="1">IF(T$50="","",IF($L$1="CURRENT STAFF ONLY",COUNTIFS(STAFF!$J:$J,"Pfizer-BioNTech",STAFF!$N:$N,"&lt;="&amp;T$50,STAFF!$G:$G,"YES"),COUNTIFS(STAFF!$J:$J,"Pfizer-BioNTech",STAFF!$N:$N,"&lt;="&amp;T$50)))</f>
        <v>0</v>
      </c>
      <c r="U52" s="27">
        <f ca="1">IF(U$50="","",IF($L$1="CURRENT STAFF ONLY",COUNTIFS(STAFF!$J:$J,"Pfizer-BioNTech",STAFF!$N:$N,"&lt;="&amp;U$50,STAFF!$G:$G,"YES"),COUNTIFS(STAFF!$J:$J,"Pfizer-BioNTech",STAFF!$N:$N,"&lt;="&amp;U$50)))</f>
        <v>0</v>
      </c>
      <c r="V52" s="27">
        <f ca="1">IF(V$50="","",IF($L$1="CURRENT STAFF ONLY",COUNTIFS(STAFF!$J:$J,"Pfizer-BioNTech",STAFF!$N:$N,"&lt;="&amp;V$50,STAFF!$G:$G,"YES"),COUNTIFS(STAFF!$J:$J,"Pfizer-BioNTech",STAFF!$N:$N,"&lt;="&amp;V$50)))</f>
        <v>0</v>
      </c>
      <c r="W52" s="27">
        <f ca="1">IF(W$50="","",IF($L$1="CURRENT STAFF ONLY",COUNTIFS(STAFF!$J:$J,"Pfizer-BioNTech",STAFF!$N:$N,"&lt;="&amp;W$50,STAFF!$G:$G,"YES"),COUNTIFS(STAFF!$J:$J,"Pfizer-BioNTech",STAFF!$N:$N,"&lt;="&amp;W$50)))</f>
        <v>0</v>
      </c>
      <c r="X52" s="27">
        <f ca="1">IF(X$50="","",IF($L$1="CURRENT STAFF ONLY",COUNTIFS(STAFF!$J:$J,"Pfizer-BioNTech",STAFF!$N:$N,"&lt;="&amp;X$50,STAFF!$G:$G,"YES"),COUNTIFS(STAFF!$J:$J,"Pfizer-BioNTech",STAFF!$N:$N,"&lt;="&amp;X$50)))</f>
        <v>0</v>
      </c>
      <c r="Y52" s="27">
        <f ca="1">IF(Y$50="","",IF($L$1="CURRENT STAFF ONLY",COUNTIFS(STAFF!$J:$J,"Pfizer-BioNTech",STAFF!$N:$N,"&lt;="&amp;Y$50,STAFF!$G:$G,"YES"),COUNTIFS(STAFF!$J:$J,"Pfizer-BioNTech",STAFF!$N:$N,"&lt;="&amp;Y$50)))</f>
        <v>0</v>
      </c>
      <c r="Z52" s="27">
        <f ca="1">IF(Z$50="","",IF($L$1="CURRENT STAFF ONLY",COUNTIFS(STAFF!$J:$J,"Pfizer-BioNTech",STAFF!$N:$N,"&lt;="&amp;Z$50,STAFF!$G:$G,"YES"),COUNTIFS(STAFF!$J:$J,"Pfizer-BioNTech",STAFF!$N:$N,"&lt;="&amp;Z$50)))</f>
        <v>0</v>
      </c>
      <c r="AA52" s="27" t="str">
        <f ca="1">IF(AA$50="","",IF($L$1="CURRENT STAFF ONLY",COUNTIFS(STAFF!$J:$J,"Pfizer-BioNTech",STAFF!$N:$N,"&lt;="&amp;AA$50,STAFF!$G:$G,"YES"),COUNTIFS(STAFF!$J:$J,"Pfizer-BioNTech",STAFF!$N:$N,"&lt;="&amp;AA$50)))</f>
        <v/>
      </c>
      <c r="AB52" s="27" t="str">
        <f ca="1">IF(AB$50="","",IF($L$1="CURRENT STAFF ONLY",COUNTIFS(STAFF!$J:$J,"Pfizer-BioNTech",STAFF!$N:$N,"&lt;="&amp;AB$50,STAFF!$G:$G,"YES"),COUNTIFS(STAFF!$J:$J,"Pfizer-BioNTech",STAFF!$N:$N,"&lt;="&amp;AB$50)))</f>
        <v/>
      </c>
      <c r="AC52" s="27" t="str">
        <f ca="1">IF(AC$50="","",IF($L$1="CURRENT STAFF ONLY",COUNTIFS(STAFF!$J:$J,"Pfizer-BioNTech",STAFF!$N:$N,"&lt;="&amp;AC$50,STAFF!$G:$G,"YES"),COUNTIFS(STAFF!$J:$J,"Pfizer-BioNTech",STAFF!$N:$N,"&lt;="&amp;AC$50)))</f>
        <v/>
      </c>
      <c r="AD52" s="27" t="str">
        <f ca="1">IF(AD$50="","",IF($L$1="CURRENT STAFF ONLY",COUNTIFS(STAFF!$J:$J,"Pfizer-BioNTech",STAFF!$N:$N,"&lt;="&amp;AD$50,STAFF!$G:$G,"YES"),COUNTIFS(STAFF!$J:$J,"Pfizer-BioNTech",STAFF!$N:$N,"&lt;="&amp;AD$50)))</f>
        <v/>
      </c>
      <c r="AE52" s="27" t="str">
        <f ca="1">IF(AE$50="","",IF($L$1="CURRENT STAFF ONLY",COUNTIFS(STAFF!$J:$J,"Pfizer-BioNTech",STAFF!$N:$N,"&lt;="&amp;AE$50,STAFF!$G:$G,"YES"),COUNTIFS(STAFF!$J:$J,"Pfizer-BioNTech",STAFF!$N:$N,"&lt;="&amp;AE$50)))</f>
        <v/>
      </c>
      <c r="AF52" s="27" t="str">
        <f ca="1">IF(AF$50="","",IF($L$1="CURRENT STAFF ONLY",COUNTIFS(STAFF!$J:$J,"Pfizer-BioNTech",STAFF!$N:$N,"&lt;="&amp;AF$50,STAFF!$G:$G,"YES"),COUNTIFS(STAFF!$J:$J,"Pfizer-BioNTech",STAFF!$N:$N,"&lt;="&amp;AF$50)))</f>
        <v/>
      </c>
      <c r="AG52" s="27" t="str">
        <f ca="1">IF(AG$50="","",IF($L$1="CURRENT STAFF ONLY",COUNTIFS(STAFF!$J:$J,"Pfizer-BioNTech",STAFF!$N:$N,"&lt;="&amp;AG$50,STAFF!$G:$G,"YES"),COUNTIFS(STAFF!$J:$J,"Pfizer-BioNTech",STAFF!$N:$N,"&lt;="&amp;AG$50)))</f>
        <v/>
      </c>
      <c r="AH52" s="27" t="str">
        <f ca="1">IF(AH$50="","",IF($L$1="CURRENT STAFF ONLY",COUNTIFS(STAFF!$J:$J,"Pfizer-BioNTech",STAFF!$N:$N,"&lt;="&amp;AH$50,STAFF!$G:$G,"YES"),COUNTIFS(STAFF!$J:$J,"Pfizer-BioNTech",STAFF!$N:$N,"&lt;="&amp;AH$50)))</f>
        <v/>
      </c>
      <c r="AI52" s="27" t="str">
        <f ca="1">IF(AI$50="","",IF($L$1="CURRENT STAFF ONLY",COUNTIFS(STAFF!$J:$J,"Pfizer-BioNTech",STAFF!$N:$N,"&lt;="&amp;AI$50,STAFF!$G:$G,"YES"),COUNTIFS(STAFF!$J:$J,"Pfizer-BioNTech",STAFF!$N:$N,"&lt;="&amp;AI$50)))</f>
        <v/>
      </c>
      <c r="AJ52" s="27" t="str">
        <f ca="1">IF(AJ$50="","",IF($L$1="CURRENT STAFF ONLY",COUNTIFS(STAFF!$J:$J,"Pfizer-BioNTech",STAFF!$N:$N,"&lt;="&amp;AJ$50,STAFF!$G:$G,"YES"),COUNTIFS(STAFF!$J:$J,"Pfizer-BioNTech",STAFF!$N:$N,"&lt;="&amp;AJ$50)))</f>
        <v/>
      </c>
      <c r="AK52" s="27" t="str">
        <f ca="1">IF(AK$50="","",IF($L$1="CURRENT STAFF ONLY",COUNTIFS(STAFF!$J:$J,"Pfizer-BioNTech",STAFF!$N:$N,"&lt;="&amp;AK$50,STAFF!$G:$G,"YES"),COUNTIFS(STAFF!$J:$J,"Pfizer-BioNTech",STAFF!$N:$N,"&lt;="&amp;AK$50)))</f>
        <v/>
      </c>
      <c r="AL52" s="27" t="str">
        <f ca="1">IF(AL$50="","",IF($L$1="CURRENT STAFF ONLY",COUNTIFS(STAFF!$J:$J,"Pfizer-BioNTech",STAFF!$N:$N,"&lt;="&amp;AL$50,STAFF!$G:$G,"YES"),COUNTIFS(STAFF!$J:$J,"Pfizer-BioNTech",STAFF!$N:$N,"&lt;="&amp;AL$50)))</f>
        <v/>
      </c>
      <c r="AM52" s="27" t="str">
        <f ca="1">IF(AM$50="","",IF($L$1="CURRENT STAFF ONLY",COUNTIFS(STAFF!$J:$J,"Pfizer-BioNTech",STAFF!$N:$N,"&lt;="&amp;AM$50,STAFF!$G:$G,"YES"),COUNTIFS(STAFF!$J:$J,"Pfizer-BioNTech",STAFF!$N:$N,"&lt;="&amp;AM$50)))</f>
        <v/>
      </c>
      <c r="AN52" s="27" t="str">
        <f ca="1">IF(AN$50="","",IF($L$1="CURRENT STAFF ONLY",COUNTIFS(STAFF!$J:$J,"Pfizer-BioNTech",STAFF!$N:$N,"&lt;="&amp;AN$50,STAFF!$G:$G,"YES"),COUNTIFS(STAFF!$J:$J,"Pfizer-BioNTech",STAFF!$N:$N,"&lt;="&amp;AN$50)))</f>
        <v/>
      </c>
      <c r="AO52" s="27" t="str">
        <f ca="1">IF(AO$50="","",IF($L$1="CURRENT STAFF ONLY",COUNTIFS(STAFF!$J:$J,"Pfizer-BioNTech",STAFF!$N:$N,"&lt;="&amp;AO$50,STAFF!$G:$G,"YES"),COUNTIFS(STAFF!$J:$J,"Pfizer-BioNTech",STAFF!$N:$N,"&lt;="&amp;AO$50)))</f>
        <v/>
      </c>
      <c r="AP52" s="27" t="str">
        <f ca="1">IF(AP$50="","",IF($L$1="CURRENT STAFF ONLY",COUNTIFS(STAFF!$J:$J,"Pfizer-BioNTech",STAFF!$N:$N,"&lt;="&amp;AP$50,STAFF!$G:$G,"YES"),COUNTIFS(STAFF!$J:$J,"Pfizer-BioNTech",STAFF!$N:$N,"&lt;="&amp;AP$50)))</f>
        <v/>
      </c>
      <c r="AQ52" s="27" t="str">
        <f ca="1">IF(AQ$50="","",IF($L$1="CURRENT STAFF ONLY",COUNTIFS(STAFF!$J:$J,"Pfizer-BioNTech",STAFF!$N:$N,"&lt;="&amp;AQ$50,STAFF!$G:$G,"YES"),COUNTIFS(STAFF!$J:$J,"Pfizer-BioNTech",STAFF!$N:$N,"&lt;="&amp;AQ$50)))</f>
        <v/>
      </c>
      <c r="AR52" s="27" t="str">
        <f ca="1">IF(AR$50="","",IF($L$1="CURRENT STAFF ONLY",COUNTIFS(STAFF!$J:$J,"Pfizer-BioNTech",STAFF!$N:$N,"&lt;="&amp;AR$50,STAFF!$G:$G,"YES"),COUNTIFS(STAFF!$J:$J,"Pfizer-BioNTech",STAFF!$N:$N,"&lt;="&amp;AR$50)))</f>
        <v/>
      </c>
      <c r="AS52" s="27" t="str">
        <f ca="1">IF(AS$50="","",IF($L$1="CURRENT STAFF ONLY",COUNTIFS(STAFF!$J:$J,"Pfizer-BioNTech",STAFF!$N:$N,"&lt;="&amp;AS$50,STAFF!$G:$G,"YES"),COUNTIFS(STAFF!$J:$J,"Pfizer-BioNTech",STAFF!$N:$N,"&lt;="&amp;AS$50)))</f>
        <v/>
      </c>
      <c r="AT52" s="27" t="str">
        <f ca="1">IF(AT$50="","",IF($L$1="CURRENT STAFF ONLY",COUNTIFS(STAFF!$J:$J,"Pfizer-BioNTech",STAFF!$N:$N,"&lt;="&amp;AT$50,STAFF!$G:$G,"YES"),COUNTIFS(STAFF!$J:$J,"Pfizer-BioNTech",STAFF!$N:$N,"&lt;="&amp;AT$50)))</f>
        <v/>
      </c>
      <c r="AU52" s="27" t="str">
        <f ca="1">IF(AU$50="","",IF($L$1="CURRENT STAFF ONLY",COUNTIFS(STAFF!$J:$J,"Pfizer-BioNTech",STAFF!$N:$N,"&lt;="&amp;AU$50,STAFF!$G:$G,"YES"),COUNTIFS(STAFF!$J:$J,"Pfizer-BioNTech",STAFF!$N:$N,"&lt;="&amp;AU$50)))</f>
        <v/>
      </c>
      <c r="AV52" s="27" t="str">
        <f ca="1">IF(AV$50="","",IF($L$1="CURRENT STAFF ONLY",COUNTIFS(STAFF!$J:$J,"Pfizer-BioNTech",STAFF!$N:$N,"&lt;="&amp;AV$50,STAFF!$G:$G,"YES"),COUNTIFS(STAFF!$J:$J,"Pfizer-BioNTech",STAFF!$N:$N,"&lt;="&amp;AV$50)))</f>
        <v/>
      </c>
      <c r="AW52" s="27" t="str">
        <f ca="1">IF(AW$50="","",IF($L$1="CURRENT STAFF ONLY",COUNTIFS(STAFF!$J:$J,"Pfizer-BioNTech",STAFF!$N:$N,"&lt;="&amp;AW$50,STAFF!$G:$G,"YES"),COUNTIFS(STAFF!$J:$J,"Pfizer-BioNTech",STAFF!$N:$N,"&lt;="&amp;AW$50)))</f>
        <v/>
      </c>
      <c r="AX52" s="27" t="str">
        <f ca="1">IF(AX$50="","",IF($L$1="CURRENT STAFF ONLY",COUNTIFS(STAFF!$J:$J,"Pfizer-BioNTech",STAFF!$N:$N,"&lt;="&amp;AX$50,STAFF!$G:$G,"YES"),COUNTIFS(STAFF!$J:$J,"Pfizer-BioNTech",STAFF!$N:$N,"&lt;="&amp;AX$50)))</f>
        <v/>
      </c>
      <c r="AY52" s="27" t="str">
        <f ca="1">IF(AY$50="","",IF($L$1="CURRENT STAFF ONLY",COUNTIFS(STAFF!$J:$J,"Pfizer-BioNTech",STAFF!$N:$N,"&lt;="&amp;AY$50,STAFF!$G:$G,"YES"),COUNTIFS(STAFF!$J:$J,"Pfizer-BioNTech",STAFF!$N:$N,"&lt;="&amp;AY$50)))</f>
        <v/>
      </c>
      <c r="AZ52" s="27" t="str">
        <f ca="1">IF(AZ$50="","",IF($L$1="CURRENT STAFF ONLY",COUNTIFS(STAFF!$J:$J,"Pfizer-BioNTech",STAFF!$N:$N,"&lt;="&amp;AZ$50,STAFF!$G:$G,"YES"),COUNTIFS(STAFF!$J:$J,"Pfizer-BioNTech",STAFF!$N:$N,"&lt;="&amp;AZ$50)))</f>
        <v/>
      </c>
      <c r="BA52" s="27" t="str">
        <f ca="1">IF(BA$50="","",IF($L$1="CURRENT STAFF ONLY",COUNTIFS(STAFF!$J:$J,"Pfizer-BioNTech",STAFF!$N:$N,"&lt;="&amp;BA$50,STAFF!$G:$G,"YES"),COUNTIFS(STAFF!$J:$J,"Pfizer-BioNTech",STAFF!$N:$N,"&lt;="&amp;BA$50)))</f>
        <v/>
      </c>
      <c r="BB52" s="27" t="str">
        <f ca="1">IF(BB$50="","",IF($L$1="CURRENT STAFF ONLY",COUNTIFS(STAFF!$J:$J,"Pfizer-BioNTech",STAFF!$N:$N,"&lt;="&amp;BB$50,STAFF!$G:$G,"YES"),COUNTIFS(STAFF!$J:$J,"Pfizer-BioNTech",STAFF!$N:$N,"&lt;="&amp;BB$50)))</f>
        <v/>
      </c>
      <c r="BC52" s="27" t="str">
        <f ca="1">IF(BC$50="","",IF($L$1="CURRENT STAFF ONLY",COUNTIFS(STAFF!$J:$J,"Pfizer-BioNTech",STAFF!$N:$N,"&lt;="&amp;BC$50,STAFF!$G:$G,"YES"),COUNTIFS(STAFF!$J:$J,"Pfizer-BioNTech",STAFF!$N:$N,"&lt;="&amp;BC$50)))</f>
        <v/>
      </c>
      <c r="BD52" s="27" t="str">
        <f ca="1">IF(BD$50="","",IF($L$1="CURRENT STAFF ONLY",COUNTIFS(STAFF!$J:$J,"Pfizer-BioNTech",STAFF!$N:$N,"&lt;="&amp;BD$50,STAFF!$G:$G,"YES"),COUNTIFS(STAFF!$J:$J,"Pfizer-BioNTech",STAFF!$N:$N,"&lt;="&amp;BD$50)))</f>
        <v/>
      </c>
      <c r="BE52" s="27" t="str">
        <f ca="1">IF(BE$50="","",IF($L$1="CURRENT STAFF ONLY",COUNTIFS(STAFF!$J:$J,"Pfizer-BioNTech",STAFF!$N:$N,"&lt;="&amp;BE$50,STAFF!$G:$G,"YES"),COUNTIFS(STAFF!$J:$J,"Pfizer-BioNTech",STAFF!$N:$N,"&lt;="&amp;BE$50)))</f>
        <v/>
      </c>
    </row>
    <row r="53" spans="1:57" ht="15.6">
      <c r="A53" s="41" t="s">
        <v>110</v>
      </c>
      <c r="B53" s="27">
        <f ca="1">IF(B$50="","",IF($L$1="CURRENT STAFF ONLY",COUNTIFS(STAFF!$J:$J,"Pfizer-BioNTech",STAFF!$W:$W,"&lt;="&amp;B$50,STAFF!$G:$G,"YES"),COUNTIFS(STAFF!$J:$J,"Pfizer-BioNTech",STAFF!$W:$W,"&lt;="&amp;B$50)))</f>
        <v>0</v>
      </c>
      <c r="C53" s="27">
        <f ca="1">IF(C$50="","",IF($L$1="CURRENT STAFF ONLY",COUNTIFS(STAFF!$J:$J,"Pfizer-BioNTech",STAFF!$W:$W,"&lt;="&amp;C$50,STAFF!$G:$G,"YES"),COUNTIFS(STAFF!$J:$J,"Pfizer-BioNTech",STAFF!$W:$W,"&lt;="&amp;C$50)))</f>
        <v>0</v>
      </c>
      <c r="D53" s="27">
        <f ca="1">IF(D$50="","",IF($L$1="CURRENT STAFF ONLY",COUNTIFS(STAFF!$J:$J,"Pfizer-BioNTech",STAFF!$W:$W,"&lt;="&amp;D$50,STAFF!$G:$G,"YES"),COUNTIFS(STAFF!$J:$J,"Pfizer-BioNTech",STAFF!$W:$W,"&lt;="&amp;D$50)))</f>
        <v>0</v>
      </c>
      <c r="E53" s="27">
        <f ca="1">IF(E$50="","",IF($L$1="CURRENT STAFF ONLY",COUNTIFS(STAFF!$J:$J,"Pfizer-BioNTech",STAFF!$W:$W,"&lt;="&amp;E$50,STAFF!$G:$G,"YES"),COUNTIFS(STAFF!$J:$J,"Pfizer-BioNTech",STAFF!$W:$W,"&lt;="&amp;E$50)))</f>
        <v>0</v>
      </c>
      <c r="F53" s="27">
        <f ca="1">IF(F$50="","",IF($L$1="CURRENT STAFF ONLY",COUNTIFS(STAFF!$J:$J,"Pfizer-BioNTech",STAFF!$W:$W,"&lt;="&amp;F$50,STAFF!$G:$G,"YES"),COUNTIFS(STAFF!$J:$J,"Pfizer-BioNTech",STAFF!$W:$W,"&lt;="&amp;F$50)))</f>
        <v>0</v>
      </c>
      <c r="G53" s="27">
        <f ca="1">IF(G$50="","",IF($L$1="CURRENT STAFF ONLY",COUNTIFS(STAFF!$J:$J,"Pfizer-BioNTech",STAFF!$W:$W,"&lt;="&amp;G$50,STAFF!$G:$G,"YES"),COUNTIFS(STAFF!$J:$J,"Pfizer-BioNTech",STAFF!$W:$W,"&lt;="&amp;G$50)))</f>
        <v>0</v>
      </c>
      <c r="H53" s="27">
        <f ca="1">IF(H$50="","",IF($L$1="CURRENT STAFF ONLY",COUNTIFS(STAFF!$J:$J,"Pfizer-BioNTech",STAFF!$W:$W,"&lt;="&amp;H$50,STAFF!$G:$G,"YES"),COUNTIFS(STAFF!$J:$J,"Pfizer-BioNTech",STAFF!$W:$W,"&lt;="&amp;H$50)))</f>
        <v>0</v>
      </c>
      <c r="I53" s="27">
        <f ca="1">IF(I$50="","",IF($L$1="CURRENT STAFF ONLY",COUNTIFS(STAFF!$J:$J,"Pfizer-BioNTech",STAFF!$W:$W,"&lt;="&amp;I$50,STAFF!$G:$G,"YES"),COUNTIFS(STAFF!$J:$J,"Pfizer-BioNTech",STAFF!$W:$W,"&lt;="&amp;I$50)))</f>
        <v>0</v>
      </c>
      <c r="J53" s="27">
        <f ca="1">IF(J$50="","",IF($L$1="CURRENT STAFF ONLY",COUNTIFS(STAFF!$J:$J,"Pfizer-BioNTech",STAFF!$W:$W,"&lt;="&amp;J$50,STAFF!$G:$G,"YES"),COUNTIFS(STAFF!$J:$J,"Pfizer-BioNTech",STAFF!$W:$W,"&lt;="&amp;J$50)))</f>
        <v>0</v>
      </c>
      <c r="K53" s="27">
        <f ca="1">IF(K$50="","",IF($L$1="CURRENT STAFF ONLY",COUNTIFS(STAFF!$J:$J,"Pfizer-BioNTech",STAFF!$W:$W,"&lt;="&amp;K$50,STAFF!$G:$G,"YES"),COUNTIFS(STAFF!$J:$J,"Pfizer-BioNTech",STAFF!$W:$W,"&lt;="&amp;K$50)))</f>
        <v>0</v>
      </c>
      <c r="L53" s="27">
        <f ca="1">IF(L$50="","",IF($L$1="CURRENT STAFF ONLY",COUNTIFS(STAFF!$J:$J,"Pfizer-BioNTech",STAFF!$W:$W,"&lt;="&amp;L$50,STAFF!$G:$G,"YES"),COUNTIFS(STAFF!$J:$J,"Pfizer-BioNTech",STAFF!$W:$W,"&lt;="&amp;L$50)))</f>
        <v>0</v>
      </c>
      <c r="M53" s="27">
        <f ca="1">IF(M$50="","",IF($L$1="CURRENT STAFF ONLY",COUNTIFS(STAFF!$J:$J,"Pfizer-BioNTech",STAFF!$W:$W,"&lt;="&amp;M$50,STAFF!$G:$G,"YES"),COUNTIFS(STAFF!$J:$J,"Pfizer-BioNTech",STAFF!$W:$W,"&lt;="&amp;M$50)))</f>
        <v>0</v>
      </c>
      <c r="N53" s="27">
        <f ca="1">IF(N$50="","",IF($L$1="CURRENT STAFF ONLY",COUNTIFS(STAFF!$J:$J,"Pfizer-BioNTech",STAFF!$W:$W,"&lt;="&amp;N$50,STAFF!$G:$G,"YES"),COUNTIFS(STAFF!$J:$J,"Pfizer-BioNTech",STAFF!$W:$W,"&lt;="&amp;N$50)))</f>
        <v>0</v>
      </c>
      <c r="O53" s="27">
        <f ca="1">IF(O$50="","",IF($L$1="CURRENT STAFF ONLY",COUNTIFS(STAFF!$J:$J,"Pfizer-BioNTech",STAFF!$W:$W,"&lt;="&amp;O$50,STAFF!$G:$G,"YES"),COUNTIFS(STAFF!$J:$J,"Pfizer-BioNTech",STAFF!$W:$W,"&lt;="&amp;O$50)))</f>
        <v>0</v>
      </c>
      <c r="P53" s="27">
        <f ca="1">IF(P$50="","",IF($L$1="CURRENT STAFF ONLY",COUNTIFS(STAFF!$J:$J,"Pfizer-BioNTech",STAFF!$W:$W,"&lt;="&amp;P$50,STAFF!$G:$G,"YES"),COUNTIFS(STAFF!$J:$J,"Pfizer-BioNTech",STAFF!$W:$W,"&lt;="&amp;P$50)))</f>
        <v>0</v>
      </c>
      <c r="Q53" s="27">
        <f ca="1">IF(Q$50="","",IF($L$1="CURRENT STAFF ONLY",COUNTIFS(STAFF!$J:$J,"Pfizer-BioNTech",STAFF!$W:$W,"&lt;="&amp;Q$50,STAFF!$G:$G,"YES"),COUNTIFS(STAFF!$J:$J,"Pfizer-BioNTech",STAFF!$W:$W,"&lt;="&amp;Q$50)))</f>
        <v>0</v>
      </c>
      <c r="R53" s="27">
        <f ca="1">IF(R$50="","",IF($L$1="CURRENT STAFF ONLY",COUNTIFS(STAFF!$J:$J,"Pfizer-BioNTech",STAFF!$W:$W,"&lt;="&amp;R$50,STAFF!$G:$G,"YES"),COUNTIFS(STAFF!$J:$J,"Pfizer-BioNTech",STAFF!$W:$W,"&lt;="&amp;R$50)))</f>
        <v>0</v>
      </c>
      <c r="S53" s="27">
        <f ca="1">IF(S$50="","",IF($L$1="CURRENT STAFF ONLY",COUNTIFS(STAFF!$J:$J,"Pfizer-BioNTech",STAFF!$W:$W,"&lt;="&amp;S$50,STAFF!$G:$G,"YES"),COUNTIFS(STAFF!$J:$J,"Pfizer-BioNTech",STAFF!$W:$W,"&lt;="&amp;S$50)))</f>
        <v>0</v>
      </c>
      <c r="T53" s="27">
        <f ca="1">IF(T$50="","",IF($L$1="CURRENT STAFF ONLY",COUNTIFS(STAFF!$J:$J,"Pfizer-BioNTech",STAFF!$W:$W,"&lt;="&amp;T$50,STAFF!$G:$G,"YES"),COUNTIFS(STAFF!$J:$J,"Pfizer-BioNTech",STAFF!$W:$W,"&lt;="&amp;T$50)))</f>
        <v>0</v>
      </c>
      <c r="U53" s="27">
        <f ca="1">IF(U$50="","",IF($L$1="CURRENT STAFF ONLY",COUNTIFS(STAFF!$J:$J,"Pfizer-BioNTech",STAFF!$W:$W,"&lt;="&amp;U$50,STAFF!$G:$G,"YES"),COUNTIFS(STAFF!$J:$J,"Pfizer-BioNTech",STAFF!$W:$W,"&lt;="&amp;U$50)))</f>
        <v>0</v>
      </c>
      <c r="V53" s="27">
        <f ca="1">IF(V$50="","",IF($L$1="CURRENT STAFF ONLY",COUNTIFS(STAFF!$J:$J,"Pfizer-BioNTech",STAFF!$W:$W,"&lt;="&amp;V$50,STAFF!$G:$G,"YES"),COUNTIFS(STAFF!$J:$J,"Pfizer-BioNTech",STAFF!$W:$W,"&lt;="&amp;V$50)))</f>
        <v>0</v>
      </c>
      <c r="W53" s="27">
        <f ca="1">IF(W$50="","",IF($L$1="CURRENT STAFF ONLY",COUNTIFS(STAFF!$J:$J,"Pfizer-BioNTech",STAFF!$W:$W,"&lt;="&amp;W$50,STAFF!$G:$G,"YES"),COUNTIFS(STAFF!$J:$J,"Pfizer-BioNTech",STAFF!$W:$W,"&lt;="&amp;W$50)))</f>
        <v>0</v>
      </c>
      <c r="X53" s="27">
        <f ca="1">IF(X$50="","",IF($L$1="CURRENT STAFF ONLY",COUNTIFS(STAFF!$J:$J,"Pfizer-BioNTech",STAFF!$W:$W,"&lt;="&amp;X$50,STAFF!$G:$G,"YES"),COUNTIFS(STAFF!$J:$J,"Pfizer-BioNTech",STAFF!$W:$W,"&lt;="&amp;X$50)))</f>
        <v>0</v>
      </c>
      <c r="Y53" s="27">
        <f ca="1">IF(Y$50="","",IF($L$1="CURRENT STAFF ONLY",COUNTIFS(STAFF!$J:$J,"Pfizer-BioNTech",STAFF!$W:$W,"&lt;="&amp;Y$50,STAFF!$G:$G,"YES"),COUNTIFS(STAFF!$J:$J,"Pfizer-BioNTech",STAFF!$W:$W,"&lt;="&amp;Y$50)))</f>
        <v>0</v>
      </c>
      <c r="Z53" s="27">
        <f ca="1">IF(Z$50="","",IF($L$1="CURRENT STAFF ONLY",COUNTIFS(STAFF!$J:$J,"Pfizer-BioNTech",STAFF!$W:$W,"&lt;="&amp;Z$50,STAFF!$G:$G,"YES"),COUNTIFS(STAFF!$J:$J,"Pfizer-BioNTech",STAFF!$W:$W,"&lt;="&amp;Z$50)))</f>
        <v>0</v>
      </c>
      <c r="AA53" s="27" t="str">
        <f ca="1">IF(AA$50="","",IF($L$1="CURRENT STAFF ONLY",COUNTIFS(STAFF!$J:$J,"Pfizer-BioNTech",STAFF!$W:$W,"&lt;="&amp;AA$50,STAFF!$G:$G,"YES"),COUNTIFS(STAFF!$J:$J,"Pfizer-BioNTech",STAFF!$W:$W,"&lt;="&amp;AA$50)))</f>
        <v/>
      </c>
      <c r="AB53" s="27" t="str">
        <f ca="1">IF(AB$50="","",IF($L$1="CURRENT STAFF ONLY",COUNTIFS(STAFF!$J:$J,"Pfizer-BioNTech",STAFF!$W:$W,"&lt;="&amp;AB$50,STAFF!$G:$G,"YES"),COUNTIFS(STAFF!$J:$J,"Pfizer-BioNTech",STAFF!$W:$W,"&lt;="&amp;AB$50)))</f>
        <v/>
      </c>
      <c r="AC53" s="27" t="str">
        <f ca="1">IF(AC$50="","",IF($L$1="CURRENT STAFF ONLY",COUNTIFS(STAFF!$J:$J,"Pfizer-BioNTech",STAFF!$W:$W,"&lt;="&amp;AC$50,STAFF!$G:$G,"YES"),COUNTIFS(STAFF!$J:$J,"Pfizer-BioNTech",STAFF!$W:$W,"&lt;="&amp;AC$50)))</f>
        <v/>
      </c>
      <c r="AD53" s="27" t="str">
        <f ca="1">IF(AD$50="","",IF($L$1="CURRENT STAFF ONLY",COUNTIFS(STAFF!$J:$J,"Pfizer-BioNTech",STAFF!$W:$W,"&lt;="&amp;AD$50,STAFF!$G:$G,"YES"),COUNTIFS(STAFF!$J:$J,"Pfizer-BioNTech",STAFF!$W:$W,"&lt;="&amp;AD$50)))</f>
        <v/>
      </c>
      <c r="AE53" s="27" t="str">
        <f ca="1">IF(AE$50="","",IF($L$1="CURRENT STAFF ONLY",COUNTIFS(STAFF!$J:$J,"Pfizer-BioNTech",STAFF!$W:$W,"&lt;="&amp;AE$50,STAFF!$G:$G,"YES"),COUNTIFS(STAFF!$J:$J,"Pfizer-BioNTech",STAFF!$W:$W,"&lt;="&amp;AE$50)))</f>
        <v/>
      </c>
      <c r="AF53" s="27" t="str">
        <f ca="1">IF(AF$50="","",IF($L$1="CURRENT STAFF ONLY",COUNTIFS(STAFF!$J:$J,"Pfizer-BioNTech",STAFF!$W:$W,"&lt;="&amp;AF$50,STAFF!$G:$G,"YES"),COUNTIFS(STAFF!$J:$J,"Pfizer-BioNTech",STAFF!$W:$W,"&lt;="&amp;AF$50)))</f>
        <v/>
      </c>
      <c r="AG53" s="27" t="str">
        <f ca="1">IF(AG$50="","",IF($L$1="CURRENT STAFF ONLY",COUNTIFS(STAFF!$J:$J,"Pfizer-BioNTech",STAFF!$W:$W,"&lt;="&amp;AG$50,STAFF!$G:$G,"YES"),COUNTIFS(STAFF!$J:$J,"Pfizer-BioNTech",STAFF!$W:$W,"&lt;="&amp;AG$50)))</f>
        <v/>
      </c>
      <c r="AH53" s="27" t="str">
        <f ca="1">IF(AH$50="","",IF($L$1="CURRENT STAFF ONLY",COUNTIFS(STAFF!$J:$J,"Pfizer-BioNTech",STAFF!$W:$W,"&lt;="&amp;AH$50,STAFF!$G:$G,"YES"),COUNTIFS(STAFF!$J:$J,"Pfizer-BioNTech",STAFF!$W:$W,"&lt;="&amp;AH$50)))</f>
        <v/>
      </c>
      <c r="AI53" s="27" t="str">
        <f ca="1">IF(AI$50="","",IF($L$1="CURRENT STAFF ONLY",COUNTIFS(STAFF!$J:$J,"Pfizer-BioNTech",STAFF!$W:$W,"&lt;="&amp;AI$50,STAFF!$G:$G,"YES"),COUNTIFS(STAFF!$J:$J,"Pfizer-BioNTech",STAFF!$W:$W,"&lt;="&amp;AI$50)))</f>
        <v/>
      </c>
      <c r="AJ53" s="27" t="str">
        <f ca="1">IF(AJ$50="","",IF($L$1="CURRENT STAFF ONLY",COUNTIFS(STAFF!$J:$J,"Pfizer-BioNTech",STAFF!$W:$W,"&lt;="&amp;AJ$50,STAFF!$G:$G,"YES"),COUNTIFS(STAFF!$J:$J,"Pfizer-BioNTech",STAFF!$W:$W,"&lt;="&amp;AJ$50)))</f>
        <v/>
      </c>
      <c r="AK53" s="27" t="str">
        <f ca="1">IF(AK$50="","",IF($L$1="CURRENT STAFF ONLY",COUNTIFS(STAFF!$J:$J,"Pfizer-BioNTech",STAFF!$W:$W,"&lt;="&amp;AK$50,STAFF!$G:$G,"YES"),COUNTIFS(STAFF!$J:$J,"Pfizer-BioNTech",STAFF!$W:$W,"&lt;="&amp;AK$50)))</f>
        <v/>
      </c>
      <c r="AL53" s="27" t="str">
        <f ca="1">IF(AL$50="","",IF($L$1="CURRENT STAFF ONLY",COUNTIFS(STAFF!$J:$J,"Pfizer-BioNTech",STAFF!$W:$W,"&lt;="&amp;AL$50,STAFF!$G:$G,"YES"),COUNTIFS(STAFF!$J:$J,"Pfizer-BioNTech",STAFF!$W:$W,"&lt;="&amp;AL$50)))</f>
        <v/>
      </c>
      <c r="AM53" s="27" t="str">
        <f ca="1">IF(AM$50="","",IF($L$1="CURRENT STAFF ONLY",COUNTIFS(STAFF!$J:$J,"Pfizer-BioNTech",STAFF!$W:$W,"&lt;="&amp;AM$50,STAFF!$G:$G,"YES"),COUNTIFS(STAFF!$J:$J,"Pfizer-BioNTech",STAFF!$W:$W,"&lt;="&amp;AM$50)))</f>
        <v/>
      </c>
      <c r="AN53" s="27" t="str">
        <f ca="1">IF(AN$50="","",IF($L$1="CURRENT STAFF ONLY",COUNTIFS(STAFF!$J:$J,"Pfizer-BioNTech",STAFF!$W:$W,"&lt;="&amp;AN$50,STAFF!$G:$G,"YES"),COUNTIFS(STAFF!$J:$J,"Pfizer-BioNTech",STAFF!$W:$W,"&lt;="&amp;AN$50)))</f>
        <v/>
      </c>
      <c r="AO53" s="27" t="str">
        <f ca="1">IF(AO$50="","",IF($L$1="CURRENT STAFF ONLY",COUNTIFS(STAFF!$J:$J,"Pfizer-BioNTech",STAFF!$W:$W,"&lt;="&amp;AO$50,STAFF!$G:$G,"YES"),COUNTIFS(STAFF!$J:$J,"Pfizer-BioNTech",STAFF!$W:$W,"&lt;="&amp;AO$50)))</f>
        <v/>
      </c>
      <c r="AP53" s="27" t="str">
        <f ca="1">IF(AP$50="","",IF($L$1="CURRENT STAFF ONLY",COUNTIFS(STAFF!$J:$J,"Pfizer-BioNTech",STAFF!$W:$W,"&lt;="&amp;AP$50,STAFF!$G:$G,"YES"),COUNTIFS(STAFF!$J:$J,"Pfizer-BioNTech",STAFF!$W:$W,"&lt;="&amp;AP$50)))</f>
        <v/>
      </c>
      <c r="AQ53" s="27" t="str">
        <f ca="1">IF(AQ$50="","",IF($L$1="CURRENT STAFF ONLY",COUNTIFS(STAFF!$J:$J,"Pfizer-BioNTech",STAFF!$W:$W,"&lt;="&amp;AQ$50,STAFF!$G:$G,"YES"),COUNTIFS(STAFF!$J:$J,"Pfizer-BioNTech",STAFF!$W:$W,"&lt;="&amp;AQ$50)))</f>
        <v/>
      </c>
      <c r="AR53" s="27" t="str">
        <f ca="1">IF(AR$50="","",IF($L$1="CURRENT STAFF ONLY",COUNTIFS(STAFF!$J:$J,"Pfizer-BioNTech",STAFF!$W:$W,"&lt;="&amp;AR$50,STAFF!$G:$G,"YES"),COUNTIFS(STAFF!$J:$J,"Pfizer-BioNTech",STAFF!$W:$W,"&lt;="&amp;AR$50)))</f>
        <v/>
      </c>
      <c r="AS53" s="27" t="str">
        <f ca="1">IF(AS$50="","",IF($L$1="CURRENT STAFF ONLY",COUNTIFS(STAFF!$J:$J,"Pfizer-BioNTech",STAFF!$W:$W,"&lt;="&amp;AS$50,STAFF!$G:$G,"YES"),COUNTIFS(STAFF!$J:$J,"Pfizer-BioNTech",STAFF!$W:$W,"&lt;="&amp;AS$50)))</f>
        <v/>
      </c>
      <c r="AT53" s="27" t="str">
        <f ca="1">IF(AT$50="","",IF($L$1="CURRENT STAFF ONLY",COUNTIFS(STAFF!$J:$J,"Pfizer-BioNTech",STAFF!$W:$W,"&lt;="&amp;AT$50,STAFF!$G:$G,"YES"),COUNTIFS(STAFF!$J:$J,"Pfizer-BioNTech",STAFF!$W:$W,"&lt;="&amp;AT$50)))</f>
        <v/>
      </c>
      <c r="AU53" s="27" t="str">
        <f ca="1">IF(AU$50="","",IF($L$1="CURRENT STAFF ONLY",COUNTIFS(STAFF!$J:$J,"Pfizer-BioNTech",STAFF!$W:$W,"&lt;="&amp;AU$50,STAFF!$G:$G,"YES"),COUNTIFS(STAFF!$J:$J,"Pfizer-BioNTech",STAFF!$W:$W,"&lt;="&amp;AU$50)))</f>
        <v/>
      </c>
      <c r="AV53" s="27" t="str">
        <f ca="1">IF(AV$50="","",IF($L$1="CURRENT STAFF ONLY",COUNTIFS(STAFF!$J:$J,"Pfizer-BioNTech",STAFF!$W:$W,"&lt;="&amp;AV$50,STAFF!$G:$G,"YES"),COUNTIFS(STAFF!$J:$J,"Pfizer-BioNTech",STAFF!$W:$W,"&lt;="&amp;AV$50)))</f>
        <v/>
      </c>
      <c r="AW53" s="27" t="str">
        <f ca="1">IF(AW$50="","",IF($L$1="CURRENT STAFF ONLY",COUNTIFS(STAFF!$J:$J,"Pfizer-BioNTech",STAFF!$W:$W,"&lt;="&amp;AW$50,STAFF!$G:$G,"YES"),COUNTIFS(STAFF!$J:$J,"Pfizer-BioNTech",STAFF!$W:$W,"&lt;="&amp;AW$50)))</f>
        <v/>
      </c>
      <c r="AX53" s="27" t="str">
        <f ca="1">IF(AX$50="","",IF($L$1="CURRENT STAFF ONLY",COUNTIFS(STAFF!$J:$J,"Pfizer-BioNTech",STAFF!$W:$W,"&lt;="&amp;AX$50,STAFF!$G:$G,"YES"),COUNTIFS(STAFF!$J:$J,"Pfizer-BioNTech",STAFF!$W:$W,"&lt;="&amp;AX$50)))</f>
        <v/>
      </c>
      <c r="AY53" s="27" t="str">
        <f ca="1">IF(AY$50="","",IF($L$1="CURRENT STAFF ONLY",COUNTIFS(STAFF!$J:$J,"Pfizer-BioNTech",STAFF!$W:$W,"&lt;="&amp;AY$50,STAFF!$G:$G,"YES"),COUNTIFS(STAFF!$J:$J,"Pfizer-BioNTech",STAFF!$W:$W,"&lt;="&amp;AY$50)))</f>
        <v/>
      </c>
      <c r="AZ53" s="27" t="str">
        <f ca="1">IF(AZ$50="","",IF($L$1="CURRENT STAFF ONLY",COUNTIFS(STAFF!$J:$J,"Pfizer-BioNTech",STAFF!$W:$W,"&lt;="&amp;AZ$50,STAFF!$G:$G,"YES"),COUNTIFS(STAFF!$J:$J,"Pfizer-BioNTech",STAFF!$W:$W,"&lt;="&amp;AZ$50)))</f>
        <v/>
      </c>
      <c r="BA53" s="27" t="str">
        <f ca="1">IF(BA$50="","",IF($L$1="CURRENT STAFF ONLY",COUNTIFS(STAFF!$J:$J,"Pfizer-BioNTech",STAFF!$W:$W,"&lt;="&amp;BA$50,STAFF!$G:$G,"YES"),COUNTIFS(STAFF!$J:$J,"Pfizer-BioNTech",STAFF!$W:$W,"&lt;="&amp;BA$50)))</f>
        <v/>
      </c>
      <c r="BB53" s="27" t="str">
        <f ca="1">IF(BB$50="","",IF($L$1="CURRENT STAFF ONLY",COUNTIFS(STAFF!$J:$J,"Pfizer-BioNTech",STAFF!$W:$W,"&lt;="&amp;BB$50,STAFF!$G:$G,"YES"),COUNTIFS(STAFF!$J:$J,"Pfizer-BioNTech",STAFF!$W:$W,"&lt;="&amp;BB$50)))</f>
        <v/>
      </c>
      <c r="BC53" s="27" t="str">
        <f ca="1">IF(BC$50="","",IF($L$1="CURRENT STAFF ONLY",COUNTIFS(STAFF!$J:$J,"Pfizer-BioNTech",STAFF!$W:$W,"&lt;="&amp;BC$50,STAFF!$G:$G,"YES"),COUNTIFS(STAFF!$J:$J,"Pfizer-BioNTech",STAFF!$W:$W,"&lt;="&amp;BC$50)))</f>
        <v/>
      </c>
      <c r="BD53" s="27" t="str">
        <f ca="1">IF(BD$50="","",IF($L$1="CURRENT STAFF ONLY",COUNTIFS(STAFF!$J:$J,"Pfizer-BioNTech",STAFF!$W:$W,"&lt;="&amp;BD$50,STAFF!$G:$G,"YES"),COUNTIFS(STAFF!$J:$J,"Pfizer-BioNTech",STAFF!$W:$W,"&lt;="&amp;BD$50)))</f>
        <v/>
      </c>
      <c r="BE53" s="27" t="str">
        <f ca="1">IF(BE$50="","",IF($L$1="CURRENT STAFF ONLY",COUNTIFS(STAFF!$J:$J,"Pfizer-BioNTech",STAFF!$W:$W,"&lt;="&amp;BE$50,STAFF!$G:$G,"YES"),COUNTIFS(STAFF!$J:$J,"Pfizer-BioNTech",STAFF!$W:$W,"&lt;="&amp;BE$50)))</f>
        <v/>
      </c>
    </row>
    <row r="54" spans="1:57" ht="15.6">
      <c r="A54" s="41" t="s">
        <v>111</v>
      </c>
      <c r="B54" s="27">
        <f ca="1">IF(B$50="","",IF($L$1="CURRENT STAFF ONLY",COUNTIFS(STAFF!$J:$J,"Moderna",STAFF!$N:$N,"&lt;="&amp;B$50,STAFF!$G:$G,"YES"),COUNTIFS(STAFF!$J:$J,"Moderna",STAFF!$N:$N,"&lt;="&amp;B$50)))</f>
        <v>0</v>
      </c>
      <c r="C54" s="27">
        <f ca="1">IF(C$50="","",IF($L$1="CURRENT STAFF ONLY",COUNTIFS(STAFF!$J:$J,"Moderna",STAFF!$N:$N,"&lt;="&amp;C$50,STAFF!$G:$G,"YES"),COUNTIFS(STAFF!$J:$J,"Moderna",STAFF!$N:$N,"&lt;="&amp;C$50)))</f>
        <v>0</v>
      </c>
      <c r="D54" s="27">
        <f ca="1">IF(D$50="","",IF($L$1="CURRENT STAFF ONLY",COUNTIFS(STAFF!$J:$J,"Moderna",STAFF!$N:$N,"&lt;="&amp;D$50,STAFF!$G:$G,"YES"),COUNTIFS(STAFF!$J:$J,"Moderna",STAFF!$N:$N,"&lt;="&amp;D$50)))</f>
        <v>0</v>
      </c>
      <c r="E54" s="27">
        <f ca="1">IF(E$50="","",IF($L$1="CURRENT STAFF ONLY",COUNTIFS(STAFF!$J:$J,"Moderna",STAFF!$N:$N,"&lt;="&amp;E$50,STAFF!$G:$G,"YES"),COUNTIFS(STAFF!$J:$J,"Moderna",STAFF!$N:$N,"&lt;="&amp;E$50)))</f>
        <v>0</v>
      </c>
      <c r="F54" s="27">
        <f ca="1">IF(F$50="","",IF($L$1="CURRENT STAFF ONLY",COUNTIFS(STAFF!$J:$J,"Moderna",STAFF!$N:$N,"&lt;="&amp;F$50,STAFF!$G:$G,"YES"),COUNTIFS(STAFF!$J:$J,"Moderna",STAFF!$N:$N,"&lt;="&amp;F$50)))</f>
        <v>0</v>
      </c>
      <c r="G54" s="27">
        <f ca="1">IF(G$50="","",IF($L$1="CURRENT STAFF ONLY",COUNTIFS(STAFF!$J:$J,"Moderna",STAFF!$N:$N,"&lt;="&amp;G$50,STAFF!$G:$G,"YES"),COUNTIFS(STAFF!$J:$J,"Moderna",STAFF!$N:$N,"&lt;="&amp;G$50)))</f>
        <v>0</v>
      </c>
      <c r="H54" s="27">
        <f ca="1">IF(H$50="","",IF($L$1="CURRENT STAFF ONLY",COUNTIFS(STAFF!$J:$J,"Moderna",STAFF!$N:$N,"&lt;="&amp;H$50,STAFF!$G:$G,"YES"),COUNTIFS(STAFF!$J:$J,"Moderna",STAFF!$N:$N,"&lt;="&amp;H$50)))</f>
        <v>0</v>
      </c>
      <c r="I54" s="27">
        <f ca="1">IF(I$50="","",IF($L$1="CURRENT STAFF ONLY",COUNTIFS(STAFF!$J:$J,"Moderna",STAFF!$N:$N,"&lt;="&amp;I$50,STAFF!$G:$G,"YES"),COUNTIFS(STAFF!$J:$J,"Moderna",STAFF!$N:$N,"&lt;="&amp;I$50)))</f>
        <v>0</v>
      </c>
      <c r="J54" s="27">
        <f ca="1">IF(J$50="","",IF($L$1="CURRENT STAFF ONLY",COUNTIFS(STAFF!$J:$J,"Moderna",STAFF!$N:$N,"&lt;="&amp;J$50,STAFF!$G:$G,"YES"),COUNTIFS(STAFF!$J:$J,"Moderna",STAFF!$N:$N,"&lt;="&amp;J$50)))</f>
        <v>0</v>
      </c>
      <c r="K54" s="27">
        <f ca="1">IF(K$50="","",IF($L$1="CURRENT STAFF ONLY",COUNTIFS(STAFF!$J:$J,"Moderna",STAFF!$N:$N,"&lt;="&amp;K$50,STAFF!$G:$G,"YES"),COUNTIFS(STAFF!$J:$J,"Moderna",STAFF!$N:$N,"&lt;="&amp;K$50)))</f>
        <v>0</v>
      </c>
      <c r="L54" s="27">
        <f ca="1">IF(L$50="","",IF($L$1="CURRENT STAFF ONLY",COUNTIFS(STAFF!$J:$J,"Moderna",STAFF!$N:$N,"&lt;="&amp;L$50,STAFF!$G:$G,"YES"),COUNTIFS(STAFF!$J:$J,"Moderna",STAFF!$N:$N,"&lt;="&amp;L$50)))</f>
        <v>0</v>
      </c>
      <c r="M54" s="27">
        <f ca="1">IF(M$50="","",IF($L$1="CURRENT STAFF ONLY",COUNTIFS(STAFF!$J:$J,"Moderna",STAFF!$N:$N,"&lt;="&amp;M$50,STAFF!$G:$G,"YES"),COUNTIFS(STAFF!$J:$J,"Moderna",STAFF!$N:$N,"&lt;="&amp;M$50)))</f>
        <v>0</v>
      </c>
      <c r="N54" s="27">
        <f ca="1">IF(N$50="","",IF($L$1="CURRENT STAFF ONLY",COUNTIFS(STAFF!$J:$J,"Moderna",STAFF!$N:$N,"&lt;="&amp;N$50,STAFF!$G:$G,"YES"),COUNTIFS(STAFF!$J:$J,"Moderna",STAFF!$N:$N,"&lt;="&amp;N$50)))</f>
        <v>0</v>
      </c>
      <c r="O54" s="27">
        <f ca="1">IF(O$50="","",IF($L$1="CURRENT STAFF ONLY",COUNTIFS(STAFF!$J:$J,"Moderna",STAFF!$N:$N,"&lt;="&amp;O$50,STAFF!$G:$G,"YES"),COUNTIFS(STAFF!$J:$J,"Moderna",STAFF!$N:$N,"&lt;="&amp;O$50)))</f>
        <v>0</v>
      </c>
      <c r="P54" s="27">
        <f ca="1">IF(P$50="","",IF($L$1="CURRENT STAFF ONLY",COUNTIFS(STAFF!$J:$J,"Moderna",STAFF!$N:$N,"&lt;="&amp;P$50,STAFF!$G:$G,"YES"),COUNTIFS(STAFF!$J:$J,"Moderna",STAFF!$N:$N,"&lt;="&amp;P$50)))</f>
        <v>0</v>
      </c>
      <c r="Q54" s="27">
        <f ca="1">IF(Q$50="","",IF($L$1="CURRENT STAFF ONLY",COUNTIFS(STAFF!$J:$J,"Moderna",STAFF!$N:$N,"&lt;="&amp;Q$50,STAFF!$G:$G,"YES"),COUNTIFS(STAFF!$J:$J,"Moderna",STAFF!$N:$N,"&lt;="&amp;Q$50)))</f>
        <v>0</v>
      </c>
      <c r="R54" s="27">
        <f ca="1">IF(R$50="","",IF($L$1="CURRENT STAFF ONLY",COUNTIFS(STAFF!$J:$J,"Moderna",STAFF!$N:$N,"&lt;="&amp;R$50,STAFF!$G:$G,"YES"),COUNTIFS(STAFF!$J:$J,"Moderna",STAFF!$N:$N,"&lt;="&amp;R$50)))</f>
        <v>0</v>
      </c>
      <c r="S54" s="27">
        <f ca="1">IF(S$50="","",IF($L$1="CURRENT STAFF ONLY",COUNTIFS(STAFF!$J:$J,"Moderna",STAFF!$N:$N,"&lt;="&amp;S$50,STAFF!$G:$G,"YES"),COUNTIFS(STAFF!$J:$J,"Moderna",STAFF!$N:$N,"&lt;="&amp;S$50)))</f>
        <v>0</v>
      </c>
      <c r="T54" s="27">
        <f ca="1">IF(T$50="","",IF($L$1="CURRENT STAFF ONLY",COUNTIFS(STAFF!$J:$J,"Moderna",STAFF!$N:$N,"&lt;="&amp;T$50,STAFF!$G:$G,"YES"),COUNTIFS(STAFF!$J:$J,"Moderna",STAFF!$N:$N,"&lt;="&amp;T$50)))</f>
        <v>0</v>
      </c>
      <c r="U54" s="27">
        <f ca="1">IF(U$50="","",IF($L$1="CURRENT STAFF ONLY",COUNTIFS(STAFF!$J:$J,"Moderna",STAFF!$N:$N,"&lt;="&amp;U$50,STAFF!$G:$G,"YES"),COUNTIFS(STAFF!$J:$J,"Moderna",STAFF!$N:$N,"&lt;="&amp;U$50)))</f>
        <v>0</v>
      </c>
      <c r="V54" s="27">
        <f ca="1">IF(V$50="","",IF($L$1="CURRENT STAFF ONLY",COUNTIFS(STAFF!$J:$J,"Moderna",STAFF!$N:$N,"&lt;="&amp;V$50,STAFF!$G:$G,"YES"),COUNTIFS(STAFF!$J:$J,"Moderna",STAFF!$N:$N,"&lt;="&amp;V$50)))</f>
        <v>0</v>
      </c>
      <c r="W54" s="27">
        <f ca="1">IF(W$50="","",IF($L$1="CURRENT STAFF ONLY",COUNTIFS(STAFF!$J:$J,"Moderna",STAFF!$N:$N,"&lt;="&amp;W$50,STAFF!$G:$G,"YES"),COUNTIFS(STAFF!$J:$J,"Moderna",STAFF!$N:$N,"&lt;="&amp;W$50)))</f>
        <v>0</v>
      </c>
      <c r="X54" s="27">
        <f ca="1">IF(X$50="","",IF($L$1="CURRENT STAFF ONLY",COUNTIFS(STAFF!$J:$J,"Moderna",STAFF!$N:$N,"&lt;="&amp;X$50,STAFF!$G:$G,"YES"),COUNTIFS(STAFF!$J:$J,"Moderna",STAFF!$N:$N,"&lt;="&amp;X$50)))</f>
        <v>0</v>
      </c>
      <c r="Y54" s="27">
        <f ca="1">IF(Y$50="","",IF($L$1="CURRENT STAFF ONLY",COUNTIFS(STAFF!$J:$J,"Moderna",STAFF!$N:$N,"&lt;="&amp;Y$50,STAFF!$G:$G,"YES"),COUNTIFS(STAFF!$J:$J,"Moderna",STAFF!$N:$N,"&lt;="&amp;Y$50)))</f>
        <v>0</v>
      </c>
      <c r="Z54" s="27">
        <f ca="1">IF(Z$50="","",IF($L$1="CURRENT STAFF ONLY",COUNTIFS(STAFF!$J:$J,"Moderna",STAFF!$N:$N,"&lt;="&amp;Z$50,STAFF!$G:$G,"YES"),COUNTIFS(STAFF!$J:$J,"Moderna",STAFF!$N:$N,"&lt;="&amp;Z$50)))</f>
        <v>0</v>
      </c>
      <c r="AA54" s="27" t="str">
        <f ca="1">IF(AA$50="","",IF($L$1="CURRENT STAFF ONLY",COUNTIFS(STAFF!$J:$J,"Moderna",STAFF!$N:$N,"&lt;="&amp;AA$50,STAFF!$G:$G,"YES"),COUNTIFS(STAFF!$J:$J,"Moderna",STAFF!$N:$N,"&lt;="&amp;AA$50)))</f>
        <v/>
      </c>
      <c r="AB54" s="27" t="str">
        <f ca="1">IF(AB$50="","",IF($L$1="CURRENT STAFF ONLY",COUNTIFS(STAFF!$J:$J,"Moderna",STAFF!$N:$N,"&lt;="&amp;AB$50,STAFF!$G:$G,"YES"),COUNTIFS(STAFF!$J:$J,"Moderna",STAFF!$N:$N,"&lt;="&amp;AB$50)))</f>
        <v/>
      </c>
      <c r="AC54" s="27" t="str">
        <f ca="1">IF(AC$50="","",IF($L$1="CURRENT STAFF ONLY",COUNTIFS(STAFF!$J:$J,"Moderna",STAFF!$N:$N,"&lt;="&amp;AC$50,STAFF!$G:$G,"YES"),COUNTIFS(STAFF!$J:$J,"Moderna",STAFF!$N:$N,"&lt;="&amp;AC$50)))</f>
        <v/>
      </c>
      <c r="AD54" s="27" t="str">
        <f ca="1">IF(AD$50="","",IF($L$1="CURRENT STAFF ONLY",COUNTIFS(STAFF!$J:$J,"Moderna",STAFF!$N:$N,"&lt;="&amp;AD$50,STAFF!$G:$G,"YES"),COUNTIFS(STAFF!$J:$J,"Moderna",STAFF!$N:$N,"&lt;="&amp;AD$50)))</f>
        <v/>
      </c>
      <c r="AE54" s="27" t="str">
        <f ca="1">IF(AE$50="","",IF($L$1="CURRENT STAFF ONLY",COUNTIFS(STAFF!$J:$J,"Moderna",STAFF!$N:$N,"&lt;="&amp;AE$50,STAFF!$G:$G,"YES"),COUNTIFS(STAFF!$J:$J,"Moderna",STAFF!$N:$N,"&lt;="&amp;AE$50)))</f>
        <v/>
      </c>
      <c r="AF54" s="27" t="str">
        <f ca="1">IF(AF$50="","",IF($L$1="CURRENT STAFF ONLY",COUNTIFS(STAFF!$J:$J,"Moderna",STAFF!$N:$N,"&lt;="&amp;AF$50,STAFF!$G:$G,"YES"),COUNTIFS(STAFF!$J:$J,"Moderna",STAFF!$N:$N,"&lt;="&amp;AF$50)))</f>
        <v/>
      </c>
      <c r="AG54" s="27" t="str">
        <f ca="1">IF(AG$50="","",IF($L$1="CURRENT STAFF ONLY",COUNTIFS(STAFF!$J:$J,"Moderna",STAFF!$N:$N,"&lt;="&amp;AG$50,STAFF!$G:$G,"YES"),COUNTIFS(STAFF!$J:$J,"Moderna",STAFF!$N:$N,"&lt;="&amp;AG$50)))</f>
        <v/>
      </c>
      <c r="AH54" s="27" t="str">
        <f ca="1">IF(AH$50="","",IF($L$1="CURRENT STAFF ONLY",COUNTIFS(STAFF!$J:$J,"Moderna",STAFF!$N:$N,"&lt;="&amp;AH$50,STAFF!$G:$G,"YES"),COUNTIFS(STAFF!$J:$J,"Moderna",STAFF!$N:$N,"&lt;="&amp;AH$50)))</f>
        <v/>
      </c>
      <c r="AI54" s="27" t="str">
        <f ca="1">IF(AI$50="","",IF($L$1="CURRENT STAFF ONLY",COUNTIFS(STAFF!$J:$J,"Moderna",STAFF!$N:$N,"&lt;="&amp;AI$50,STAFF!$G:$G,"YES"),COUNTIFS(STAFF!$J:$J,"Moderna",STAFF!$N:$N,"&lt;="&amp;AI$50)))</f>
        <v/>
      </c>
      <c r="AJ54" s="27" t="str">
        <f ca="1">IF(AJ$50="","",IF($L$1="CURRENT STAFF ONLY",COUNTIFS(STAFF!$J:$J,"Moderna",STAFF!$N:$N,"&lt;="&amp;AJ$50,STAFF!$G:$G,"YES"),COUNTIFS(STAFF!$J:$J,"Moderna",STAFF!$N:$N,"&lt;="&amp;AJ$50)))</f>
        <v/>
      </c>
      <c r="AK54" s="27" t="str">
        <f ca="1">IF(AK$50="","",IF($L$1="CURRENT STAFF ONLY",COUNTIFS(STAFF!$J:$J,"Moderna",STAFF!$N:$N,"&lt;="&amp;AK$50,STAFF!$G:$G,"YES"),COUNTIFS(STAFF!$J:$J,"Moderna",STAFF!$N:$N,"&lt;="&amp;AK$50)))</f>
        <v/>
      </c>
      <c r="AL54" s="27" t="str">
        <f ca="1">IF(AL$50="","",IF($L$1="CURRENT STAFF ONLY",COUNTIFS(STAFF!$J:$J,"Moderna",STAFF!$N:$N,"&lt;="&amp;AL$50,STAFF!$G:$G,"YES"),COUNTIFS(STAFF!$J:$J,"Moderna",STAFF!$N:$N,"&lt;="&amp;AL$50)))</f>
        <v/>
      </c>
      <c r="AM54" s="27" t="str">
        <f ca="1">IF(AM$50="","",IF($L$1="CURRENT STAFF ONLY",COUNTIFS(STAFF!$J:$J,"Moderna",STAFF!$N:$N,"&lt;="&amp;AM$50,STAFF!$G:$G,"YES"),COUNTIFS(STAFF!$J:$J,"Moderna",STAFF!$N:$N,"&lt;="&amp;AM$50)))</f>
        <v/>
      </c>
      <c r="AN54" s="27" t="str">
        <f ca="1">IF(AN$50="","",IF($L$1="CURRENT STAFF ONLY",COUNTIFS(STAFF!$J:$J,"Moderna",STAFF!$N:$N,"&lt;="&amp;AN$50,STAFF!$G:$G,"YES"),COUNTIFS(STAFF!$J:$J,"Moderna",STAFF!$N:$N,"&lt;="&amp;AN$50)))</f>
        <v/>
      </c>
      <c r="AO54" s="27" t="str">
        <f ca="1">IF(AO$50="","",IF($L$1="CURRENT STAFF ONLY",COUNTIFS(STAFF!$J:$J,"Moderna",STAFF!$N:$N,"&lt;="&amp;AO$50,STAFF!$G:$G,"YES"),COUNTIFS(STAFF!$J:$J,"Moderna",STAFF!$N:$N,"&lt;="&amp;AO$50)))</f>
        <v/>
      </c>
      <c r="AP54" s="27" t="str">
        <f ca="1">IF(AP$50="","",IF($L$1="CURRENT STAFF ONLY",COUNTIFS(STAFF!$J:$J,"Moderna",STAFF!$N:$N,"&lt;="&amp;AP$50,STAFF!$G:$G,"YES"),COUNTIFS(STAFF!$J:$J,"Moderna",STAFF!$N:$N,"&lt;="&amp;AP$50)))</f>
        <v/>
      </c>
      <c r="AQ54" s="27" t="str">
        <f ca="1">IF(AQ$50="","",IF($L$1="CURRENT STAFF ONLY",COUNTIFS(STAFF!$J:$J,"Moderna",STAFF!$N:$N,"&lt;="&amp;AQ$50,STAFF!$G:$G,"YES"),COUNTIFS(STAFF!$J:$J,"Moderna",STAFF!$N:$N,"&lt;="&amp;AQ$50)))</f>
        <v/>
      </c>
      <c r="AR54" s="27" t="str">
        <f ca="1">IF(AR$50="","",IF($L$1="CURRENT STAFF ONLY",COUNTIFS(STAFF!$J:$J,"Moderna",STAFF!$N:$N,"&lt;="&amp;AR$50,STAFF!$G:$G,"YES"),COUNTIFS(STAFF!$J:$J,"Moderna",STAFF!$N:$N,"&lt;="&amp;AR$50)))</f>
        <v/>
      </c>
      <c r="AS54" s="27" t="str">
        <f ca="1">IF(AS$50="","",IF($L$1="CURRENT STAFF ONLY",COUNTIFS(STAFF!$J:$J,"Moderna",STAFF!$N:$N,"&lt;="&amp;AS$50,STAFF!$G:$G,"YES"),COUNTIFS(STAFF!$J:$J,"Moderna",STAFF!$N:$N,"&lt;="&amp;AS$50)))</f>
        <v/>
      </c>
      <c r="AT54" s="27" t="str">
        <f ca="1">IF(AT$50="","",IF($L$1="CURRENT STAFF ONLY",COUNTIFS(STAFF!$J:$J,"Moderna",STAFF!$N:$N,"&lt;="&amp;AT$50,STAFF!$G:$G,"YES"),COUNTIFS(STAFF!$J:$J,"Moderna",STAFF!$N:$N,"&lt;="&amp;AT$50)))</f>
        <v/>
      </c>
      <c r="AU54" s="27" t="str">
        <f ca="1">IF(AU$50="","",IF($L$1="CURRENT STAFF ONLY",COUNTIFS(STAFF!$J:$J,"Moderna",STAFF!$N:$N,"&lt;="&amp;AU$50,STAFF!$G:$G,"YES"),COUNTIFS(STAFF!$J:$J,"Moderna",STAFF!$N:$N,"&lt;="&amp;AU$50)))</f>
        <v/>
      </c>
      <c r="AV54" s="27" t="str">
        <f ca="1">IF(AV$50="","",IF($L$1="CURRENT STAFF ONLY",COUNTIFS(STAFF!$J:$J,"Moderna",STAFF!$N:$N,"&lt;="&amp;AV$50,STAFF!$G:$G,"YES"),COUNTIFS(STAFF!$J:$J,"Moderna",STAFF!$N:$N,"&lt;="&amp;AV$50)))</f>
        <v/>
      </c>
      <c r="AW54" s="27" t="str">
        <f ca="1">IF(AW$50="","",IF($L$1="CURRENT STAFF ONLY",COUNTIFS(STAFF!$J:$J,"Moderna",STAFF!$N:$N,"&lt;="&amp;AW$50,STAFF!$G:$G,"YES"),COUNTIFS(STAFF!$J:$J,"Moderna",STAFF!$N:$N,"&lt;="&amp;AW$50)))</f>
        <v/>
      </c>
      <c r="AX54" s="27" t="str">
        <f ca="1">IF(AX$50="","",IF($L$1="CURRENT STAFF ONLY",COUNTIFS(STAFF!$J:$J,"Moderna",STAFF!$N:$N,"&lt;="&amp;AX$50,STAFF!$G:$G,"YES"),COUNTIFS(STAFF!$J:$J,"Moderna",STAFF!$N:$N,"&lt;="&amp;AX$50)))</f>
        <v/>
      </c>
      <c r="AY54" s="27" t="str">
        <f ca="1">IF(AY$50="","",IF($L$1="CURRENT STAFF ONLY",COUNTIFS(STAFF!$J:$J,"Moderna",STAFF!$N:$N,"&lt;="&amp;AY$50,STAFF!$G:$G,"YES"),COUNTIFS(STAFF!$J:$J,"Moderna",STAFF!$N:$N,"&lt;="&amp;AY$50)))</f>
        <v/>
      </c>
      <c r="AZ54" s="27" t="str">
        <f ca="1">IF(AZ$50="","",IF($L$1="CURRENT STAFF ONLY",COUNTIFS(STAFF!$J:$J,"Moderna",STAFF!$N:$N,"&lt;="&amp;AZ$50,STAFF!$G:$G,"YES"),COUNTIFS(STAFF!$J:$J,"Moderna",STAFF!$N:$N,"&lt;="&amp;AZ$50)))</f>
        <v/>
      </c>
      <c r="BA54" s="27" t="str">
        <f ca="1">IF(BA$50="","",IF($L$1="CURRENT STAFF ONLY",COUNTIFS(STAFF!$J:$J,"Moderna",STAFF!$N:$N,"&lt;="&amp;BA$50,STAFF!$G:$G,"YES"),COUNTIFS(STAFF!$J:$J,"Moderna",STAFF!$N:$N,"&lt;="&amp;BA$50)))</f>
        <v/>
      </c>
      <c r="BB54" s="27" t="str">
        <f ca="1">IF(BB$50="","",IF($L$1="CURRENT STAFF ONLY",COUNTIFS(STAFF!$J:$J,"Moderna",STAFF!$N:$N,"&lt;="&amp;BB$50,STAFF!$G:$G,"YES"),COUNTIFS(STAFF!$J:$J,"Moderna",STAFF!$N:$N,"&lt;="&amp;BB$50)))</f>
        <v/>
      </c>
      <c r="BC54" s="27" t="str">
        <f ca="1">IF(BC$50="","",IF($L$1="CURRENT STAFF ONLY",COUNTIFS(STAFF!$J:$J,"Moderna",STAFF!$N:$N,"&lt;="&amp;BC$50,STAFF!$G:$G,"YES"),COUNTIFS(STAFF!$J:$J,"Moderna",STAFF!$N:$N,"&lt;="&amp;BC$50)))</f>
        <v/>
      </c>
      <c r="BD54" s="27" t="str">
        <f ca="1">IF(BD$50="","",IF($L$1="CURRENT STAFF ONLY",COUNTIFS(STAFF!$J:$J,"Moderna",STAFF!$N:$N,"&lt;="&amp;BD$50,STAFF!$G:$G,"YES"),COUNTIFS(STAFF!$J:$J,"Moderna",STAFF!$N:$N,"&lt;="&amp;BD$50)))</f>
        <v/>
      </c>
      <c r="BE54" s="27" t="str">
        <f ca="1">IF(BE$50="","",IF($L$1="CURRENT STAFF ONLY",COUNTIFS(STAFF!$J:$J,"Moderna",STAFF!$N:$N,"&lt;="&amp;BE$50,STAFF!$G:$G,"YES"),COUNTIFS(STAFF!$J:$J,"Moderna",STAFF!$N:$N,"&lt;="&amp;BE$50)))</f>
        <v/>
      </c>
    </row>
    <row r="55" spans="1:57" ht="15.6">
      <c r="A55" s="41" t="s">
        <v>112</v>
      </c>
      <c r="B55" s="27">
        <f ca="1">IF(B$50="","",IF($L$1="CURRENT STAFF ONLY",COUNTIFS(STAFF!$J:$J,"Moderna",STAFF!$W:$W,"&lt;="&amp;B$50,STAFF!$G:$G,"YES"),COUNTIFS(STAFF!$J:$J,"Moderna",STAFF!$W:$W,"&lt;="&amp;B$50)))</f>
        <v>0</v>
      </c>
      <c r="C55" s="27">
        <f ca="1">IF(C$50="","",IF($L$1="CURRENT STAFF ONLY",COUNTIFS(STAFF!$J:$J,"Moderna",STAFF!$W:$W,"&lt;="&amp;C$50,STAFF!$G:$G,"YES"),COUNTIFS(STAFF!$J:$J,"Moderna",STAFF!$W:$W,"&lt;="&amp;C$50)))</f>
        <v>0</v>
      </c>
      <c r="D55" s="27">
        <f ca="1">IF(D$50="","",IF($L$1="CURRENT STAFF ONLY",COUNTIFS(STAFF!$J:$J,"Moderna",STAFF!$W:$W,"&lt;="&amp;D$50,STAFF!$G:$G,"YES"),COUNTIFS(STAFF!$J:$J,"Moderna",STAFF!$W:$W,"&lt;="&amp;D$50)))</f>
        <v>0</v>
      </c>
      <c r="E55" s="27">
        <f ca="1">IF(E$50="","",IF($L$1="CURRENT STAFF ONLY",COUNTIFS(STAFF!$J:$J,"Moderna",STAFF!$W:$W,"&lt;="&amp;E$50,STAFF!$G:$G,"YES"),COUNTIFS(STAFF!$J:$J,"Moderna",STAFF!$W:$W,"&lt;="&amp;E$50)))</f>
        <v>0</v>
      </c>
      <c r="F55" s="27">
        <f ca="1">IF(F$50="","",IF($L$1="CURRENT STAFF ONLY",COUNTIFS(STAFF!$J:$J,"Moderna",STAFF!$W:$W,"&lt;="&amp;F$50,STAFF!$G:$G,"YES"),COUNTIFS(STAFF!$J:$J,"Moderna",STAFF!$W:$W,"&lt;="&amp;F$50)))</f>
        <v>0</v>
      </c>
      <c r="G55" s="27">
        <f ca="1">IF(G$50="","",IF($L$1="CURRENT STAFF ONLY",COUNTIFS(STAFF!$J:$J,"Moderna",STAFF!$W:$W,"&lt;="&amp;G$50,STAFF!$G:$G,"YES"),COUNTIFS(STAFF!$J:$J,"Moderna",STAFF!$W:$W,"&lt;="&amp;G$50)))</f>
        <v>0</v>
      </c>
      <c r="H55" s="27">
        <f ca="1">IF(H$50="","",IF($L$1="CURRENT STAFF ONLY",COUNTIFS(STAFF!$J:$J,"Moderna",STAFF!$W:$W,"&lt;="&amp;H$50,STAFF!$G:$G,"YES"),COUNTIFS(STAFF!$J:$J,"Moderna",STAFF!$W:$W,"&lt;="&amp;H$50)))</f>
        <v>0</v>
      </c>
      <c r="I55" s="27">
        <f ca="1">IF(I$50="","",IF($L$1="CURRENT STAFF ONLY",COUNTIFS(STAFF!$J:$J,"Moderna",STAFF!$W:$W,"&lt;="&amp;I$50,STAFF!$G:$G,"YES"),COUNTIFS(STAFF!$J:$J,"Moderna",STAFF!$W:$W,"&lt;="&amp;I$50)))</f>
        <v>0</v>
      </c>
      <c r="J55" s="27">
        <f ca="1">IF(J$50="","",IF($L$1="CURRENT STAFF ONLY",COUNTIFS(STAFF!$J:$J,"Moderna",STAFF!$W:$W,"&lt;="&amp;J$50,STAFF!$G:$G,"YES"),COUNTIFS(STAFF!$J:$J,"Moderna",STAFF!$W:$W,"&lt;="&amp;J$50)))</f>
        <v>0</v>
      </c>
      <c r="K55" s="27">
        <f ca="1">IF(K$50="","",IF($L$1="CURRENT STAFF ONLY",COUNTIFS(STAFF!$J:$J,"Moderna",STAFF!$W:$W,"&lt;="&amp;K$50,STAFF!$G:$G,"YES"),COUNTIFS(STAFF!$J:$J,"Moderna",STAFF!$W:$W,"&lt;="&amp;K$50)))</f>
        <v>0</v>
      </c>
      <c r="L55" s="27">
        <f ca="1">IF(L$50="","",IF($L$1="CURRENT STAFF ONLY",COUNTIFS(STAFF!$J:$J,"Moderna",STAFF!$W:$W,"&lt;="&amp;L$50,STAFF!$G:$G,"YES"),COUNTIFS(STAFF!$J:$J,"Moderna",STAFF!$W:$W,"&lt;="&amp;L$50)))</f>
        <v>0</v>
      </c>
      <c r="M55" s="27">
        <f ca="1">IF(M$50="","",IF($L$1="CURRENT STAFF ONLY",COUNTIFS(STAFF!$J:$J,"Moderna",STAFF!$W:$W,"&lt;="&amp;M$50,STAFF!$G:$G,"YES"),COUNTIFS(STAFF!$J:$J,"Moderna",STAFF!$W:$W,"&lt;="&amp;M$50)))</f>
        <v>0</v>
      </c>
      <c r="N55" s="27">
        <f ca="1">IF(N$50="","",IF($L$1="CURRENT STAFF ONLY",COUNTIFS(STAFF!$J:$J,"Moderna",STAFF!$W:$W,"&lt;="&amp;N$50,STAFF!$G:$G,"YES"),COUNTIFS(STAFF!$J:$J,"Moderna",STAFF!$W:$W,"&lt;="&amp;N$50)))</f>
        <v>0</v>
      </c>
      <c r="O55" s="27">
        <f ca="1">IF(O$50="","",IF($L$1="CURRENT STAFF ONLY",COUNTIFS(STAFF!$J:$J,"Moderna",STAFF!$W:$W,"&lt;="&amp;O$50,STAFF!$G:$G,"YES"),COUNTIFS(STAFF!$J:$J,"Moderna",STAFF!$W:$W,"&lt;="&amp;O$50)))</f>
        <v>0</v>
      </c>
      <c r="P55" s="27">
        <f ca="1">IF(P$50="","",IF($L$1="CURRENT STAFF ONLY",COUNTIFS(STAFF!$J:$J,"Moderna",STAFF!$W:$W,"&lt;="&amp;P$50,STAFF!$G:$G,"YES"),COUNTIFS(STAFF!$J:$J,"Moderna",STAFF!$W:$W,"&lt;="&amp;P$50)))</f>
        <v>0</v>
      </c>
      <c r="Q55" s="27">
        <f ca="1">IF(Q$50="","",IF($L$1="CURRENT STAFF ONLY",COUNTIFS(STAFF!$J:$J,"Moderna",STAFF!$W:$W,"&lt;="&amp;Q$50,STAFF!$G:$G,"YES"),COUNTIFS(STAFF!$J:$J,"Moderna",STAFF!$W:$W,"&lt;="&amp;Q$50)))</f>
        <v>0</v>
      </c>
      <c r="R55" s="27">
        <f ca="1">IF(R$50="","",IF($L$1="CURRENT STAFF ONLY",COUNTIFS(STAFF!$J:$J,"Moderna",STAFF!$W:$W,"&lt;="&amp;R$50,STAFF!$G:$G,"YES"),COUNTIFS(STAFF!$J:$J,"Moderna",STAFF!$W:$W,"&lt;="&amp;R$50)))</f>
        <v>0</v>
      </c>
      <c r="S55" s="27">
        <f ca="1">IF(S$50="","",IF($L$1="CURRENT STAFF ONLY",COUNTIFS(STAFF!$J:$J,"Moderna",STAFF!$W:$W,"&lt;="&amp;S$50,STAFF!$G:$G,"YES"),COUNTIFS(STAFF!$J:$J,"Moderna",STAFF!$W:$W,"&lt;="&amp;S$50)))</f>
        <v>0</v>
      </c>
      <c r="T55" s="27">
        <f ca="1">IF(T$50="","",IF($L$1="CURRENT STAFF ONLY",COUNTIFS(STAFF!$J:$J,"Moderna",STAFF!$W:$W,"&lt;="&amp;T$50,STAFF!$G:$G,"YES"),COUNTIFS(STAFF!$J:$J,"Moderna",STAFF!$W:$W,"&lt;="&amp;T$50)))</f>
        <v>0</v>
      </c>
      <c r="U55" s="27">
        <f ca="1">IF(U$50="","",IF($L$1="CURRENT STAFF ONLY",COUNTIFS(STAFF!$J:$J,"Moderna",STAFF!$W:$W,"&lt;="&amp;U$50,STAFF!$G:$G,"YES"),COUNTIFS(STAFF!$J:$J,"Moderna",STAFF!$W:$W,"&lt;="&amp;U$50)))</f>
        <v>0</v>
      </c>
      <c r="V55" s="27">
        <f ca="1">IF(V$50="","",IF($L$1="CURRENT STAFF ONLY",COUNTIFS(STAFF!$J:$J,"Moderna",STAFF!$W:$W,"&lt;="&amp;V$50,STAFF!$G:$G,"YES"),COUNTIFS(STAFF!$J:$J,"Moderna",STAFF!$W:$W,"&lt;="&amp;V$50)))</f>
        <v>0</v>
      </c>
      <c r="W55" s="27">
        <f ca="1">IF(W$50="","",IF($L$1="CURRENT STAFF ONLY",COUNTIFS(STAFF!$J:$J,"Moderna",STAFF!$W:$W,"&lt;="&amp;W$50,STAFF!$G:$G,"YES"),COUNTIFS(STAFF!$J:$J,"Moderna",STAFF!$W:$W,"&lt;="&amp;W$50)))</f>
        <v>0</v>
      </c>
      <c r="X55" s="27">
        <f ca="1">IF(X$50="","",IF($L$1="CURRENT STAFF ONLY",COUNTIFS(STAFF!$J:$J,"Moderna",STAFF!$W:$W,"&lt;="&amp;X$50,STAFF!$G:$G,"YES"),COUNTIFS(STAFF!$J:$J,"Moderna",STAFF!$W:$W,"&lt;="&amp;X$50)))</f>
        <v>0</v>
      </c>
      <c r="Y55" s="27">
        <f ca="1">IF(Y$50="","",IF($L$1="CURRENT STAFF ONLY",COUNTIFS(STAFF!$J:$J,"Moderna",STAFF!$W:$W,"&lt;="&amp;Y$50,STAFF!$G:$G,"YES"),COUNTIFS(STAFF!$J:$J,"Moderna",STAFF!$W:$W,"&lt;="&amp;Y$50)))</f>
        <v>0</v>
      </c>
      <c r="Z55" s="27">
        <f ca="1">IF(Z$50="","",IF($L$1="CURRENT STAFF ONLY",COUNTIFS(STAFF!$J:$J,"Moderna",STAFF!$W:$W,"&lt;="&amp;Z$50,STAFF!$G:$G,"YES"),COUNTIFS(STAFF!$J:$J,"Moderna",STAFF!$W:$W,"&lt;="&amp;Z$50)))</f>
        <v>0</v>
      </c>
      <c r="AA55" s="27" t="str">
        <f ca="1">IF(AA$50="","",IF($L$1="CURRENT STAFF ONLY",COUNTIFS(STAFF!$J:$J,"Moderna",STAFF!$W:$W,"&lt;="&amp;AA$50,STAFF!$G:$G,"YES"),COUNTIFS(STAFF!$J:$J,"Moderna",STAFF!$W:$W,"&lt;="&amp;AA$50)))</f>
        <v/>
      </c>
      <c r="AB55" s="27" t="str">
        <f ca="1">IF(AB$50="","",IF($L$1="CURRENT STAFF ONLY",COUNTIFS(STAFF!$J:$J,"Moderna",STAFF!$W:$W,"&lt;="&amp;AB$50,STAFF!$G:$G,"YES"),COUNTIFS(STAFF!$J:$J,"Moderna",STAFF!$W:$W,"&lt;="&amp;AB$50)))</f>
        <v/>
      </c>
      <c r="AC55" s="27" t="str">
        <f ca="1">IF(AC$50="","",IF($L$1="CURRENT STAFF ONLY",COUNTIFS(STAFF!$J:$J,"Moderna",STAFF!$W:$W,"&lt;="&amp;AC$50,STAFF!$G:$G,"YES"),COUNTIFS(STAFF!$J:$J,"Moderna",STAFF!$W:$W,"&lt;="&amp;AC$50)))</f>
        <v/>
      </c>
      <c r="AD55" s="27" t="str">
        <f ca="1">IF(AD$50="","",IF($L$1="CURRENT STAFF ONLY",COUNTIFS(STAFF!$J:$J,"Moderna",STAFF!$W:$W,"&lt;="&amp;AD$50,STAFF!$G:$G,"YES"),COUNTIFS(STAFF!$J:$J,"Moderna",STAFF!$W:$W,"&lt;="&amp;AD$50)))</f>
        <v/>
      </c>
      <c r="AE55" s="27" t="str">
        <f ca="1">IF(AE$50="","",IF($L$1="CURRENT STAFF ONLY",COUNTIFS(STAFF!$J:$J,"Moderna",STAFF!$W:$W,"&lt;="&amp;AE$50,STAFF!$G:$G,"YES"),COUNTIFS(STAFF!$J:$J,"Moderna",STAFF!$W:$W,"&lt;="&amp;AE$50)))</f>
        <v/>
      </c>
      <c r="AF55" s="27" t="str">
        <f ca="1">IF(AF$50="","",IF($L$1="CURRENT STAFF ONLY",COUNTIFS(STAFF!$J:$J,"Moderna",STAFF!$W:$W,"&lt;="&amp;AF$50,STAFF!$G:$G,"YES"),COUNTIFS(STAFF!$J:$J,"Moderna",STAFF!$W:$W,"&lt;="&amp;AF$50)))</f>
        <v/>
      </c>
      <c r="AG55" s="27" t="str">
        <f ca="1">IF(AG$50="","",IF($L$1="CURRENT STAFF ONLY",COUNTIFS(STAFF!$J:$J,"Moderna",STAFF!$W:$W,"&lt;="&amp;AG$50,STAFF!$G:$G,"YES"),COUNTIFS(STAFF!$J:$J,"Moderna",STAFF!$W:$W,"&lt;="&amp;AG$50)))</f>
        <v/>
      </c>
      <c r="AH55" s="27" t="str">
        <f ca="1">IF(AH$50="","",IF($L$1="CURRENT STAFF ONLY",COUNTIFS(STAFF!$J:$J,"Moderna",STAFF!$W:$W,"&lt;="&amp;AH$50,STAFF!$G:$G,"YES"),COUNTIFS(STAFF!$J:$J,"Moderna",STAFF!$W:$W,"&lt;="&amp;AH$50)))</f>
        <v/>
      </c>
      <c r="AI55" s="27" t="str">
        <f ca="1">IF(AI$50="","",IF($L$1="CURRENT STAFF ONLY",COUNTIFS(STAFF!$J:$J,"Moderna",STAFF!$W:$W,"&lt;="&amp;AI$50,STAFF!$G:$G,"YES"),COUNTIFS(STAFF!$J:$J,"Moderna",STAFF!$W:$W,"&lt;="&amp;AI$50)))</f>
        <v/>
      </c>
      <c r="AJ55" s="27" t="str">
        <f ca="1">IF(AJ$50="","",IF($L$1="CURRENT STAFF ONLY",COUNTIFS(STAFF!$J:$J,"Moderna",STAFF!$W:$W,"&lt;="&amp;AJ$50,STAFF!$G:$G,"YES"),COUNTIFS(STAFF!$J:$J,"Moderna",STAFF!$W:$W,"&lt;="&amp;AJ$50)))</f>
        <v/>
      </c>
      <c r="AK55" s="27" t="str">
        <f ca="1">IF(AK$50="","",IF($L$1="CURRENT STAFF ONLY",COUNTIFS(STAFF!$J:$J,"Moderna",STAFF!$W:$W,"&lt;="&amp;AK$50,STAFF!$G:$G,"YES"),COUNTIFS(STAFF!$J:$J,"Moderna",STAFF!$W:$W,"&lt;="&amp;AK$50)))</f>
        <v/>
      </c>
      <c r="AL55" s="27" t="str">
        <f ca="1">IF(AL$50="","",IF($L$1="CURRENT STAFF ONLY",COUNTIFS(STAFF!$J:$J,"Moderna",STAFF!$W:$W,"&lt;="&amp;AL$50,STAFF!$G:$G,"YES"),COUNTIFS(STAFF!$J:$J,"Moderna",STAFF!$W:$W,"&lt;="&amp;AL$50)))</f>
        <v/>
      </c>
      <c r="AM55" s="27" t="str">
        <f ca="1">IF(AM$50="","",IF($L$1="CURRENT STAFF ONLY",COUNTIFS(STAFF!$J:$J,"Moderna",STAFF!$W:$W,"&lt;="&amp;AM$50,STAFF!$G:$G,"YES"),COUNTIFS(STAFF!$J:$J,"Moderna",STAFF!$W:$W,"&lt;="&amp;AM$50)))</f>
        <v/>
      </c>
      <c r="AN55" s="27" t="str">
        <f ca="1">IF(AN$50="","",IF($L$1="CURRENT STAFF ONLY",COUNTIFS(STAFF!$J:$J,"Moderna",STAFF!$W:$W,"&lt;="&amp;AN$50,STAFF!$G:$G,"YES"),COUNTIFS(STAFF!$J:$J,"Moderna",STAFF!$W:$W,"&lt;="&amp;AN$50)))</f>
        <v/>
      </c>
      <c r="AO55" s="27" t="str">
        <f ca="1">IF(AO$50="","",IF($L$1="CURRENT STAFF ONLY",COUNTIFS(STAFF!$J:$J,"Moderna",STAFF!$W:$W,"&lt;="&amp;AO$50,STAFF!$G:$G,"YES"),COUNTIFS(STAFF!$J:$J,"Moderna",STAFF!$W:$W,"&lt;="&amp;AO$50)))</f>
        <v/>
      </c>
      <c r="AP55" s="27" t="str">
        <f ca="1">IF(AP$50="","",IF($L$1="CURRENT STAFF ONLY",COUNTIFS(STAFF!$J:$J,"Moderna",STAFF!$W:$W,"&lt;="&amp;AP$50,STAFF!$G:$G,"YES"),COUNTIFS(STAFF!$J:$J,"Moderna",STAFF!$W:$W,"&lt;="&amp;AP$50)))</f>
        <v/>
      </c>
      <c r="AQ55" s="27" t="str">
        <f ca="1">IF(AQ$50="","",IF($L$1="CURRENT STAFF ONLY",COUNTIFS(STAFF!$J:$J,"Moderna",STAFF!$W:$W,"&lt;="&amp;AQ$50,STAFF!$G:$G,"YES"),COUNTIFS(STAFF!$J:$J,"Moderna",STAFF!$W:$W,"&lt;="&amp;AQ$50)))</f>
        <v/>
      </c>
      <c r="AR55" s="27" t="str">
        <f ca="1">IF(AR$50="","",IF($L$1="CURRENT STAFF ONLY",COUNTIFS(STAFF!$J:$J,"Moderna",STAFF!$W:$W,"&lt;="&amp;AR$50,STAFF!$G:$G,"YES"),COUNTIFS(STAFF!$J:$J,"Moderna",STAFF!$W:$W,"&lt;="&amp;AR$50)))</f>
        <v/>
      </c>
      <c r="AS55" s="27" t="str">
        <f ca="1">IF(AS$50="","",IF($L$1="CURRENT STAFF ONLY",COUNTIFS(STAFF!$J:$J,"Moderna",STAFF!$W:$W,"&lt;="&amp;AS$50,STAFF!$G:$G,"YES"),COUNTIFS(STAFF!$J:$J,"Moderna",STAFF!$W:$W,"&lt;="&amp;AS$50)))</f>
        <v/>
      </c>
      <c r="AT55" s="27" t="str">
        <f ca="1">IF(AT$50="","",IF($L$1="CURRENT STAFF ONLY",COUNTIFS(STAFF!$J:$J,"Moderna",STAFF!$W:$W,"&lt;="&amp;AT$50,STAFF!$G:$G,"YES"),COUNTIFS(STAFF!$J:$J,"Moderna",STAFF!$W:$W,"&lt;="&amp;AT$50)))</f>
        <v/>
      </c>
      <c r="AU55" s="27" t="str">
        <f ca="1">IF(AU$50="","",IF($L$1="CURRENT STAFF ONLY",COUNTIFS(STAFF!$J:$J,"Moderna",STAFF!$W:$W,"&lt;="&amp;AU$50,STAFF!$G:$G,"YES"),COUNTIFS(STAFF!$J:$J,"Moderna",STAFF!$W:$W,"&lt;="&amp;AU$50)))</f>
        <v/>
      </c>
      <c r="AV55" s="27" t="str">
        <f ca="1">IF(AV$50="","",IF($L$1="CURRENT STAFF ONLY",COUNTIFS(STAFF!$J:$J,"Moderna",STAFF!$W:$W,"&lt;="&amp;AV$50,STAFF!$G:$G,"YES"),COUNTIFS(STAFF!$J:$J,"Moderna",STAFF!$W:$W,"&lt;="&amp;AV$50)))</f>
        <v/>
      </c>
      <c r="AW55" s="27" t="str">
        <f ca="1">IF(AW$50="","",IF($L$1="CURRENT STAFF ONLY",COUNTIFS(STAFF!$J:$J,"Moderna",STAFF!$W:$W,"&lt;="&amp;AW$50,STAFF!$G:$G,"YES"),COUNTIFS(STAFF!$J:$J,"Moderna",STAFF!$W:$W,"&lt;="&amp;AW$50)))</f>
        <v/>
      </c>
      <c r="AX55" s="27" t="str">
        <f ca="1">IF(AX$50="","",IF($L$1="CURRENT STAFF ONLY",COUNTIFS(STAFF!$J:$J,"Moderna",STAFF!$W:$W,"&lt;="&amp;AX$50,STAFF!$G:$G,"YES"),COUNTIFS(STAFF!$J:$J,"Moderna",STAFF!$W:$W,"&lt;="&amp;AX$50)))</f>
        <v/>
      </c>
      <c r="AY55" s="27" t="str">
        <f ca="1">IF(AY$50="","",IF($L$1="CURRENT STAFF ONLY",COUNTIFS(STAFF!$J:$J,"Moderna",STAFF!$W:$W,"&lt;="&amp;AY$50,STAFF!$G:$G,"YES"),COUNTIFS(STAFF!$J:$J,"Moderna",STAFF!$W:$W,"&lt;="&amp;AY$50)))</f>
        <v/>
      </c>
      <c r="AZ55" s="27" t="str">
        <f ca="1">IF(AZ$50="","",IF($L$1="CURRENT STAFF ONLY",COUNTIFS(STAFF!$J:$J,"Moderna",STAFF!$W:$W,"&lt;="&amp;AZ$50,STAFF!$G:$G,"YES"),COUNTIFS(STAFF!$J:$J,"Moderna",STAFF!$W:$W,"&lt;="&amp;AZ$50)))</f>
        <v/>
      </c>
      <c r="BA55" s="27" t="str">
        <f ca="1">IF(BA$50="","",IF($L$1="CURRENT STAFF ONLY",COUNTIFS(STAFF!$J:$J,"Moderna",STAFF!$W:$W,"&lt;="&amp;BA$50,STAFF!$G:$G,"YES"),COUNTIFS(STAFF!$J:$J,"Moderna",STAFF!$W:$W,"&lt;="&amp;BA$50)))</f>
        <v/>
      </c>
      <c r="BB55" s="27" t="str">
        <f ca="1">IF(BB$50="","",IF($L$1="CURRENT STAFF ONLY",COUNTIFS(STAFF!$J:$J,"Moderna",STAFF!$W:$W,"&lt;="&amp;BB$50,STAFF!$G:$G,"YES"),COUNTIFS(STAFF!$J:$J,"Moderna",STAFF!$W:$W,"&lt;="&amp;BB$50)))</f>
        <v/>
      </c>
      <c r="BC55" s="27" t="str">
        <f ca="1">IF(BC$50="","",IF($L$1="CURRENT STAFF ONLY",COUNTIFS(STAFF!$J:$J,"Moderna",STAFF!$W:$W,"&lt;="&amp;BC$50,STAFF!$G:$G,"YES"),COUNTIFS(STAFF!$J:$J,"Moderna",STAFF!$W:$W,"&lt;="&amp;BC$50)))</f>
        <v/>
      </c>
      <c r="BD55" s="27" t="str">
        <f ca="1">IF(BD$50="","",IF($L$1="CURRENT STAFF ONLY",COUNTIFS(STAFF!$J:$J,"Moderna",STAFF!$W:$W,"&lt;="&amp;BD$50,STAFF!$G:$G,"YES"),COUNTIFS(STAFF!$J:$J,"Moderna",STAFF!$W:$W,"&lt;="&amp;BD$50)))</f>
        <v/>
      </c>
      <c r="BE55" s="27" t="str">
        <f ca="1">IF(BE$50="","",IF($L$1="CURRENT STAFF ONLY",COUNTIFS(STAFF!$J:$J,"Moderna",STAFF!$W:$W,"&lt;="&amp;BE$50,STAFF!$G:$G,"YES"),COUNTIFS(STAFF!$J:$J,"Moderna",STAFF!$W:$W,"&lt;="&amp;BE$50)))</f>
        <v/>
      </c>
    </row>
    <row r="56" spans="1:57" ht="15.6">
      <c r="A56" s="41" t="s">
        <v>113</v>
      </c>
      <c r="B56" s="27">
        <f ca="1">IF(B$50="","",IF($L$1="CURRENT STAFF ONLY",COUNTIFS(STAFF!$J:$J,"Janssen/Johnson &amp; Johnson",STAFF!$N:$N,"&lt;="&amp;B$50,STAFF!$G:$G,"YES"),COUNTIFS(STAFF!$J:$J,"Janssen/Johnson &amp; Johnson",STAFF!$N:$N,"&lt;="&amp;B$50)))</f>
        <v>0</v>
      </c>
      <c r="C56" s="27">
        <f ca="1">IF(C$50="","",IF($L$1="CURRENT STAFF ONLY",COUNTIFS(STAFF!$J:$J,"Janssen/Johnson &amp; Johnson",STAFF!$N:$N,"&lt;="&amp;C$50,STAFF!$G:$G,"YES"),COUNTIFS(STAFF!$J:$J,"Janssen/Johnson &amp; Johnson",STAFF!$N:$N,"&lt;="&amp;C$50)))</f>
        <v>0</v>
      </c>
      <c r="D56" s="27">
        <f ca="1">IF(D$50="","",IF($L$1="CURRENT STAFF ONLY",COUNTIFS(STAFF!$J:$J,"Janssen/Johnson &amp; Johnson",STAFF!$N:$N,"&lt;="&amp;D$50,STAFF!$G:$G,"YES"),COUNTIFS(STAFF!$J:$J,"Janssen/Johnson &amp; Johnson",STAFF!$N:$N,"&lt;="&amp;D$50)))</f>
        <v>0</v>
      </c>
      <c r="E56" s="27">
        <f ca="1">IF(E$50="","",IF($L$1="CURRENT STAFF ONLY",COUNTIFS(STAFF!$J:$J,"Janssen/Johnson &amp; Johnson",STAFF!$N:$N,"&lt;="&amp;E$50,STAFF!$G:$G,"YES"),COUNTIFS(STAFF!$J:$J,"Janssen/Johnson &amp; Johnson",STAFF!$N:$N,"&lt;="&amp;E$50)))</f>
        <v>0</v>
      </c>
      <c r="F56" s="27">
        <f ca="1">IF(F$50="","",IF($L$1="CURRENT STAFF ONLY",COUNTIFS(STAFF!$J:$J,"Janssen/Johnson &amp; Johnson",STAFF!$N:$N,"&lt;="&amp;F$50,STAFF!$G:$G,"YES"),COUNTIFS(STAFF!$J:$J,"Janssen/Johnson &amp; Johnson",STAFF!$N:$N,"&lt;="&amp;F$50)))</f>
        <v>0</v>
      </c>
      <c r="G56" s="27">
        <f ca="1">IF(G$50="","",IF($L$1="CURRENT STAFF ONLY",COUNTIFS(STAFF!$J:$J,"Janssen/Johnson &amp; Johnson",STAFF!$N:$N,"&lt;="&amp;G$50,STAFF!$G:$G,"YES"),COUNTIFS(STAFF!$J:$J,"Janssen/Johnson &amp; Johnson",STAFF!$N:$N,"&lt;="&amp;G$50)))</f>
        <v>0</v>
      </c>
      <c r="H56" s="27">
        <f ca="1">IF(H$50="","",IF($L$1="CURRENT STAFF ONLY",COUNTIFS(STAFF!$J:$J,"Janssen/Johnson &amp; Johnson",STAFF!$N:$N,"&lt;="&amp;H$50,STAFF!$G:$G,"YES"),COUNTIFS(STAFF!$J:$J,"Janssen/Johnson &amp; Johnson",STAFF!$N:$N,"&lt;="&amp;H$50)))</f>
        <v>0</v>
      </c>
      <c r="I56" s="27">
        <f ca="1">IF(I$50="","",IF($L$1="CURRENT STAFF ONLY",COUNTIFS(STAFF!$J:$J,"Janssen/Johnson &amp; Johnson",STAFF!$N:$N,"&lt;="&amp;I$50,STAFF!$G:$G,"YES"),COUNTIFS(STAFF!$J:$J,"Janssen/Johnson &amp; Johnson",STAFF!$N:$N,"&lt;="&amp;I$50)))</f>
        <v>0</v>
      </c>
      <c r="J56" s="27">
        <f ca="1">IF(J$50="","",IF($L$1="CURRENT STAFF ONLY",COUNTIFS(STAFF!$J:$J,"Janssen/Johnson &amp; Johnson",STAFF!$N:$N,"&lt;="&amp;J$50,STAFF!$G:$G,"YES"),COUNTIFS(STAFF!$J:$J,"Janssen/Johnson &amp; Johnson",STAFF!$N:$N,"&lt;="&amp;J$50)))</f>
        <v>0</v>
      </c>
      <c r="K56" s="27">
        <f ca="1">IF(K$50="","",IF($L$1="CURRENT STAFF ONLY",COUNTIFS(STAFF!$J:$J,"Janssen/Johnson &amp; Johnson",STAFF!$N:$N,"&lt;="&amp;K$50,STAFF!$G:$G,"YES"),COUNTIFS(STAFF!$J:$J,"Janssen/Johnson &amp; Johnson",STAFF!$N:$N,"&lt;="&amp;K$50)))</f>
        <v>0</v>
      </c>
      <c r="L56" s="27">
        <f ca="1">IF(L$50="","",IF($L$1="CURRENT STAFF ONLY",COUNTIFS(STAFF!$J:$J,"Janssen/Johnson &amp; Johnson",STAFF!$N:$N,"&lt;="&amp;L$50,STAFF!$G:$G,"YES"),COUNTIFS(STAFF!$J:$J,"Janssen/Johnson &amp; Johnson",STAFF!$N:$N,"&lt;="&amp;L$50)))</f>
        <v>0</v>
      </c>
      <c r="M56" s="27">
        <f ca="1">IF(M$50="","",IF($L$1="CURRENT STAFF ONLY",COUNTIFS(STAFF!$J:$J,"Janssen/Johnson &amp; Johnson",STAFF!$N:$N,"&lt;="&amp;M$50,STAFF!$G:$G,"YES"),COUNTIFS(STAFF!$J:$J,"Janssen/Johnson &amp; Johnson",STAFF!$N:$N,"&lt;="&amp;M$50)))</f>
        <v>0</v>
      </c>
      <c r="N56" s="27">
        <f ca="1">IF(N$50="","",IF($L$1="CURRENT STAFF ONLY",COUNTIFS(STAFF!$J:$J,"Janssen/Johnson &amp; Johnson",STAFF!$N:$N,"&lt;="&amp;N$50,STAFF!$G:$G,"YES"),COUNTIFS(STAFF!$J:$J,"Janssen/Johnson &amp; Johnson",STAFF!$N:$N,"&lt;="&amp;N$50)))</f>
        <v>0</v>
      </c>
      <c r="O56" s="27">
        <f ca="1">IF(O$50="","",IF($L$1="CURRENT STAFF ONLY",COUNTIFS(STAFF!$J:$J,"Janssen/Johnson &amp; Johnson",STAFF!$N:$N,"&lt;="&amp;O$50,STAFF!$G:$G,"YES"),COUNTIFS(STAFF!$J:$J,"Janssen/Johnson &amp; Johnson",STAFF!$N:$N,"&lt;="&amp;O$50)))</f>
        <v>0</v>
      </c>
      <c r="P56" s="27">
        <f ca="1">IF(P$50="","",IF($L$1="CURRENT STAFF ONLY",COUNTIFS(STAFF!$J:$J,"Janssen/Johnson &amp; Johnson",STAFF!$N:$N,"&lt;="&amp;P$50,STAFF!$G:$G,"YES"),COUNTIFS(STAFF!$J:$J,"Janssen/Johnson &amp; Johnson",STAFF!$N:$N,"&lt;="&amp;P$50)))</f>
        <v>0</v>
      </c>
      <c r="Q56" s="27">
        <f ca="1">IF(Q$50="","",IF($L$1="CURRENT STAFF ONLY",COUNTIFS(STAFF!$J:$J,"Janssen/Johnson &amp; Johnson",STAFF!$N:$N,"&lt;="&amp;Q$50,STAFF!$G:$G,"YES"),COUNTIFS(STAFF!$J:$J,"Janssen/Johnson &amp; Johnson",STAFF!$N:$N,"&lt;="&amp;Q$50)))</f>
        <v>0</v>
      </c>
      <c r="R56" s="27">
        <f ca="1">IF(R$50="","",IF($L$1="CURRENT STAFF ONLY",COUNTIFS(STAFF!$J:$J,"Janssen/Johnson &amp; Johnson",STAFF!$N:$N,"&lt;="&amp;R$50,STAFF!$G:$G,"YES"),COUNTIFS(STAFF!$J:$J,"Janssen/Johnson &amp; Johnson",STAFF!$N:$N,"&lt;="&amp;R$50)))</f>
        <v>0</v>
      </c>
      <c r="S56" s="27">
        <f ca="1">IF(S$50="","",IF($L$1="CURRENT STAFF ONLY",COUNTIFS(STAFF!$J:$J,"Janssen/Johnson &amp; Johnson",STAFF!$N:$N,"&lt;="&amp;S$50,STAFF!$G:$G,"YES"),COUNTIFS(STAFF!$J:$J,"Janssen/Johnson &amp; Johnson",STAFF!$N:$N,"&lt;="&amp;S$50)))</f>
        <v>0</v>
      </c>
      <c r="T56" s="27">
        <f ca="1">IF(T$50="","",IF($L$1="CURRENT STAFF ONLY",COUNTIFS(STAFF!$J:$J,"Janssen/Johnson &amp; Johnson",STAFF!$N:$N,"&lt;="&amp;T$50,STAFF!$G:$G,"YES"),COUNTIFS(STAFF!$J:$J,"Janssen/Johnson &amp; Johnson",STAFF!$N:$N,"&lt;="&amp;T$50)))</f>
        <v>0</v>
      </c>
      <c r="U56" s="27">
        <f ca="1">IF(U$50="","",IF($L$1="CURRENT STAFF ONLY",COUNTIFS(STAFF!$J:$J,"Janssen/Johnson &amp; Johnson",STAFF!$N:$N,"&lt;="&amp;U$50,STAFF!$G:$G,"YES"),COUNTIFS(STAFF!$J:$J,"Janssen/Johnson &amp; Johnson",STAFF!$N:$N,"&lt;="&amp;U$50)))</f>
        <v>0</v>
      </c>
      <c r="V56" s="27">
        <f ca="1">IF(V$50="","",IF($L$1="CURRENT STAFF ONLY",COUNTIFS(STAFF!$J:$J,"Janssen/Johnson &amp; Johnson",STAFF!$N:$N,"&lt;="&amp;V$50,STAFF!$G:$G,"YES"),COUNTIFS(STAFF!$J:$J,"Janssen/Johnson &amp; Johnson",STAFF!$N:$N,"&lt;="&amp;V$50)))</f>
        <v>0</v>
      </c>
      <c r="W56" s="27">
        <f ca="1">IF(W$50="","",IF($L$1="CURRENT STAFF ONLY",COUNTIFS(STAFF!$J:$J,"Janssen/Johnson &amp; Johnson",STAFF!$N:$N,"&lt;="&amp;W$50,STAFF!$G:$G,"YES"),COUNTIFS(STAFF!$J:$J,"Janssen/Johnson &amp; Johnson",STAFF!$N:$N,"&lt;="&amp;W$50)))</f>
        <v>0</v>
      </c>
      <c r="X56" s="27">
        <f ca="1">IF(X$50="","",IF($L$1="CURRENT STAFF ONLY",COUNTIFS(STAFF!$J:$J,"Janssen/Johnson &amp; Johnson",STAFF!$N:$N,"&lt;="&amp;X$50,STAFF!$G:$G,"YES"),COUNTIFS(STAFF!$J:$J,"Janssen/Johnson &amp; Johnson",STAFF!$N:$N,"&lt;="&amp;X$50)))</f>
        <v>0</v>
      </c>
      <c r="Y56" s="27">
        <f ca="1">IF(Y$50="","",IF($L$1="CURRENT STAFF ONLY",COUNTIFS(STAFF!$J:$J,"Janssen/Johnson &amp; Johnson",STAFF!$N:$N,"&lt;="&amp;Y$50,STAFF!$G:$G,"YES"),COUNTIFS(STAFF!$J:$J,"Janssen/Johnson &amp; Johnson",STAFF!$N:$N,"&lt;="&amp;Y$50)))</f>
        <v>0</v>
      </c>
      <c r="Z56" s="27">
        <f ca="1">IF(Z$50="","",IF($L$1="CURRENT STAFF ONLY",COUNTIFS(STAFF!$J:$J,"Janssen/Johnson &amp; Johnson",STAFF!$N:$N,"&lt;="&amp;Z$50,STAFF!$G:$G,"YES"),COUNTIFS(STAFF!$J:$J,"Janssen/Johnson &amp; Johnson",STAFF!$N:$N,"&lt;="&amp;Z$50)))</f>
        <v>0</v>
      </c>
      <c r="AA56" s="27" t="str">
        <f ca="1">IF(AA$50="","",IF($L$1="CURRENT STAFF ONLY",COUNTIFS(STAFF!$J:$J,"Janssen/Johnson &amp; Johnson",STAFF!$N:$N,"&lt;="&amp;AA$50,STAFF!$G:$G,"YES"),COUNTIFS(STAFF!$J:$J,"Janssen/Johnson &amp; Johnson",STAFF!$N:$N,"&lt;="&amp;AA$50)))</f>
        <v/>
      </c>
      <c r="AB56" s="27" t="str">
        <f ca="1">IF(AB$50="","",IF($L$1="CURRENT STAFF ONLY",COUNTIFS(STAFF!$J:$J,"Janssen/Johnson &amp; Johnson",STAFF!$N:$N,"&lt;="&amp;AB$50,STAFF!$G:$G,"YES"),COUNTIFS(STAFF!$J:$J,"Janssen/Johnson &amp; Johnson",STAFF!$N:$N,"&lt;="&amp;AB$50)))</f>
        <v/>
      </c>
      <c r="AC56" s="27" t="str">
        <f ca="1">IF(AC$50="","",IF($L$1="CURRENT STAFF ONLY",COUNTIFS(STAFF!$J:$J,"Janssen/Johnson &amp; Johnson",STAFF!$N:$N,"&lt;="&amp;AC$50,STAFF!$G:$G,"YES"),COUNTIFS(STAFF!$J:$J,"Janssen/Johnson &amp; Johnson",STAFF!$N:$N,"&lt;="&amp;AC$50)))</f>
        <v/>
      </c>
      <c r="AD56" s="27" t="str">
        <f ca="1">IF(AD$50="","",IF($L$1="CURRENT STAFF ONLY",COUNTIFS(STAFF!$J:$J,"Janssen/Johnson &amp; Johnson",STAFF!$N:$N,"&lt;="&amp;AD$50,STAFF!$G:$G,"YES"),COUNTIFS(STAFF!$J:$J,"Janssen/Johnson &amp; Johnson",STAFF!$N:$N,"&lt;="&amp;AD$50)))</f>
        <v/>
      </c>
      <c r="AE56" s="27" t="str">
        <f ca="1">IF(AE$50="","",IF($L$1="CURRENT STAFF ONLY",COUNTIFS(STAFF!$J:$J,"Janssen/Johnson &amp; Johnson",STAFF!$N:$N,"&lt;="&amp;AE$50,STAFF!$G:$G,"YES"),COUNTIFS(STAFF!$J:$J,"Janssen/Johnson &amp; Johnson",STAFF!$N:$N,"&lt;="&amp;AE$50)))</f>
        <v/>
      </c>
      <c r="AF56" s="27" t="str">
        <f ca="1">IF(AF$50="","",IF($L$1="CURRENT STAFF ONLY",COUNTIFS(STAFF!$J:$J,"Janssen/Johnson &amp; Johnson",STAFF!$N:$N,"&lt;="&amp;AF$50,STAFF!$G:$G,"YES"),COUNTIFS(STAFF!$J:$J,"Janssen/Johnson &amp; Johnson",STAFF!$N:$N,"&lt;="&amp;AF$50)))</f>
        <v/>
      </c>
      <c r="AG56" s="27" t="str">
        <f ca="1">IF(AG$50="","",IF($L$1="CURRENT STAFF ONLY",COUNTIFS(STAFF!$J:$J,"Janssen/Johnson &amp; Johnson",STAFF!$N:$N,"&lt;="&amp;AG$50,STAFF!$G:$G,"YES"),COUNTIFS(STAFF!$J:$J,"Janssen/Johnson &amp; Johnson",STAFF!$N:$N,"&lt;="&amp;AG$50)))</f>
        <v/>
      </c>
      <c r="AH56" s="27" t="str">
        <f ca="1">IF(AH$50="","",IF($L$1="CURRENT STAFF ONLY",COUNTIFS(STAFF!$J:$J,"Janssen/Johnson &amp; Johnson",STAFF!$N:$N,"&lt;="&amp;AH$50,STAFF!$G:$G,"YES"),COUNTIFS(STAFF!$J:$J,"Janssen/Johnson &amp; Johnson",STAFF!$N:$N,"&lt;="&amp;AH$50)))</f>
        <v/>
      </c>
      <c r="AI56" s="27" t="str">
        <f ca="1">IF(AI$50="","",IF($L$1="CURRENT STAFF ONLY",COUNTIFS(STAFF!$J:$J,"Janssen/Johnson &amp; Johnson",STAFF!$N:$N,"&lt;="&amp;AI$50,STAFF!$G:$G,"YES"),COUNTIFS(STAFF!$J:$J,"Janssen/Johnson &amp; Johnson",STAFF!$N:$N,"&lt;="&amp;AI$50)))</f>
        <v/>
      </c>
      <c r="AJ56" s="27" t="str">
        <f ca="1">IF(AJ$50="","",IF($L$1="CURRENT STAFF ONLY",COUNTIFS(STAFF!$J:$J,"Janssen/Johnson &amp; Johnson",STAFF!$N:$N,"&lt;="&amp;AJ$50,STAFF!$G:$G,"YES"),COUNTIFS(STAFF!$J:$J,"Janssen/Johnson &amp; Johnson",STAFF!$N:$N,"&lt;="&amp;AJ$50)))</f>
        <v/>
      </c>
      <c r="AK56" s="27" t="str">
        <f ca="1">IF(AK$50="","",IF($L$1="CURRENT STAFF ONLY",COUNTIFS(STAFF!$J:$J,"Janssen/Johnson &amp; Johnson",STAFF!$N:$N,"&lt;="&amp;AK$50,STAFF!$G:$G,"YES"),COUNTIFS(STAFF!$J:$J,"Janssen/Johnson &amp; Johnson",STAFF!$N:$N,"&lt;="&amp;AK$50)))</f>
        <v/>
      </c>
      <c r="AL56" s="27" t="str">
        <f ca="1">IF(AL$50="","",IF($L$1="CURRENT STAFF ONLY",COUNTIFS(STAFF!$J:$J,"Janssen/Johnson &amp; Johnson",STAFF!$N:$N,"&lt;="&amp;AL$50,STAFF!$G:$G,"YES"),COUNTIFS(STAFF!$J:$J,"Janssen/Johnson &amp; Johnson",STAFF!$N:$N,"&lt;="&amp;AL$50)))</f>
        <v/>
      </c>
      <c r="AM56" s="27" t="str">
        <f ca="1">IF(AM$50="","",IF($L$1="CURRENT STAFF ONLY",COUNTIFS(STAFF!$J:$J,"Janssen/Johnson &amp; Johnson",STAFF!$N:$N,"&lt;="&amp;AM$50,STAFF!$G:$G,"YES"),COUNTIFS(STAFF!$J:$J,"Janssen/Johnson &amp; Johnson",STAFF!$N:$N,"&lt;="&amp;AM$50)))</f>
        <v/>
      </c>
      <c r="AN56" s="27" t="str">
        <f ca="1">IF(AN$50="","",IF($L$1="CURRENT STAFF ONLY",COUNTIFS(STAFF!$J:$J,"Janssen/Johnson &amp; Johnson",STAFF!$N:$N,"&lt;="&amp;AN$50,STAFF!$G:$G,"YES"),COUNTIFS(STAFF!$J:$J,"Janssen/Johnson &amp; Johnson",STAFF!$N:$N,"&lt;="&amp;AN$50)))</f>
        <v/>
      </c>
      <c r="AO56" s="27" t="str">
        <f ca="1">IF(AO$50="","",IF($L$1="CURRENT STAFF ONLY",COUNTIFS(STAFF!$J:$J,"Janssen/Johnson &amp; Johnson",STAFF!$N:$N,"&lt;="&amp;AO$50,STAFF!$G:$G,"YES"),COUNTIFS(STAFF!$J:$J,"Janssen/Johnson &amp; Johnson",STAFF!$N:$N,"&lt;="&amp;AO$50)))</f>
        <v/>
      </c>
      <c r="AP56" s="27" t="str">
        <f ca="1">IF(AP$50="","",IF($L$1="CURRENT STAFF ONLY",COUNTIFS(STAFF!$J:$J,"Janssen/Johnson &amp; Johnson",STAFF!$N:$N,"&lt;="&amp;AP$50,STAFF!$G:$G,"YES"),COUNTIFS(STAFF!$J:$J,"Janssen/Johnson &amp; Johnson",STAFF!$N:$N,"&lt;="&amp;AP$50)))</f>
        <v/>
      </c>
      <c r="AQ56" s="27" t="str">
        <f ca="1">IF(AQ$50="","",IF($L$1="CURRENT STAFF ONLY",COUNTIFS(STAFF!$J:$J,"Janssen/Johnson &amp; Johnson",STAFF!$N:$N,"&lt;="&amp;AQ$50,STAFF!$G:$G,"YES"),COUNTIFS(STAFF!$J:$J,"Janssen/Johnson &amp; Johnson",STAFF!$N:$N,"&lt;="&amp;AQ$50)))</f>
        <v/>
      </c>
      <c r="AR56" s="27" t="str">
        <f ca="1">IF(AR$50="","",IF($L$1="CURRENT STAFF ONLY",COUNTIFS(STAFF!$J:$J,"Janssen/Johnson &amp; Johnson",STAFF!$N:$N,"&lt;="&amp;AR$50,STAFF!$G:$G,"YES"),COUNTIFS(STAFF!$J:$J,"Janssen/Johnson &amp; Johnson",STAFF!$N:$N,"&lt;="&amp;AR$50)))</f>
        <v/>
      </c>
      <c r="AS56" s="27" t="str">
        <f ca="1">IF(AS$50="","",IF($L$1="CURRENT STAFF ONLY",COUNTIFS(STAFF!$J:$J,"Janssen/Johnson &amp; Johnson",STAFF!$N:$N,"&lt;="&amp;AS$50,STAFF!$G:$G,"YES"),COUNTIFS(STAFF!$J:$J,"Janssen/Johnson &amp; Johnson",STAFF!$N:$N,"&lt;="&amp;AS$50)))</f>
        <v/>
      </c>
      <c r="AT56" s="27" t="str">
        <f ca="1">IF(AT$50="","",IF($L$1="CURRENT STAFF ONLY",COUNTIFS(STAFF!$J:$J,"Janssen/Johnson &amp; Johnson",STAFF!$N:$N,"&lt;="&amp;AT$50,STAFF!$G:$G,"YES"),COUNTIFS(STAFF!$J:$J,"Janssen/Johnson &amp; Johnson",STAFF!$N:$N,"&lt;="&amp;AT$50)))</f>
        <v/>
      </c>
      <c r="AU56" s="27" t="str">
        <f ca="1">IF(AU$50="","",IF($L$1="CURRENT STAFF ONLY",COUNTIFS(STAFF!$J:$J,"Janssen/Johnson &amp; Johnson",STAFF!$N:$N,"&lt;="&amp;AU$50,STAFF!$G:$G,"YES"),COUNTIFS(STAFF!$J:$J,"Janssen/Johnson &amp; Johnson",STAFF!$N:$N,"&lt;="&amp;AU$50)))</f>
        <v/>
      </c>
      <c r="AV56" s="27" t="str">
        <f ca="1">IF(AV$50="","",IF($L$1="CURRENT STAFF ONLY",COUNTIFS(STAFF!$J:$J,"Janssen/Johnson &amp; Johnson",STAFF!$N:$N,"&lt;="&amp;AV$50,STAFF!$G:$G,"YES"),COUNTIFS(STAFF!$J:$J,"Janssen/Johnson &amp; Johnson",STAFF!$N:$N,"&lt;="&amp;AV$50)))</f>
        <v/>
      </c>
      <c r="AW56" s="27" t="str">
        <f ca="1">IF(AW$50="","",IF($L$1="CURRENT STAFF ONLY",COUNTIFS(STAFF!$J:$J,"Janssen/Johnson &amp; Johnson",STAFF!$N:$N,"&lt;="&amp;AW$50,STAFF!$G:$G,"YES"),COUNTIFS(STAFF!$J:$J,"Janssen/Johnson &amp; Johnson",STAFF!$N:$N,"&lt;="&amp;AW$50)))</f>
        <v/>
      </c>
      <c r="AX56" s="27" t="str">
        <f ca="1">IF(AX$50="","",IF($L$1="CURRENT STAFF ONLY",COUNTIFS(STAFF!$J:$J,"Janssen/Johnson &amp; Johnson",STAFF!$N:$N,"&lt;="&amp;AX$50,STAFF!$G:$G,"YES"),COUNTIFS(STAFF!$J:$J,"Janssen/Johnson &amp; Johnson",STAFF!$N:$N,"&lt;="&amp;AX$50)))</f>
        <v/>
      </c>
      <c r="AY56" s="27" t="str">
        <f ca="1">IF(AY$50="","",IF($L$1="CURRENT STAFF ONLY",COUNTIFS(STAFF!$J:$J,"Janssen/Johnson &amp; Johnson",STAFF!$N:$N,"&lt;="&amp;AY$50,STAFF!$G:$G,"YES"),COUNTIFS(STAFF!$J:$J,"Janssen/Johnson &amp; Johnson",STAFF!$N:$N,"&lt;="&amp;AY$50)))</f>
        <v/>
      </c>
      <c r="AZ56" s="27" t="str">
        <f ca="1">IF(AZ$50="","",IF($L$1="CURRENT STAFF ONLY",COUNTIFS(STAFF!$J:$J,"Janssen/Johnson &amp; Johnson",STAFF!$N:$N,"&lt;="&amp;AZ$50,STAFF!$G:$G,"YES"),COUNTIFS(STAFF!$J:$J,"Janssen/Johnson &amp; Johnson",STAFF!$N:$N,"&lt;="&amp;AZ$50)))</f>
        <v/>
      </c>
      <c r="BA56" s="27" t="str">
        <f ca="1">IF(BA$50="","",IF($L$1="CURRENT STAFF ONLY",COUNTIFS(STAFF!$J:$J,"Janssen/Johnson &amp; Johnson",STAFF!$N:$N,"&lt;="&amp;BA$50,STAFF!$G:$G,"YES"),COUNTIFS(STAFF!$J:$J,"Janssen/Johnson &amp; Johnson",STAFF!$N:$N,"&lt;="&amp;BA$50)))</f>
        <v/>
      </c>
      <c r="BB56" s="27" t="str">
        <f ca="1">IF(BB$50="","",IF($L$1="CURRENT STAFF ONLY",COUNTIFS(STAFF!$J:$J,"Janssen/Johnson &amp; Johnson",STAFF!$N:$N,"&lt;="&amp;BB$50,STAFF!$G:$G,"YES"),COUNTIFS(STAFF!$J:$J,"Janssen/Johnson &amp; Johnson",STAFF!$N:$N,"&lt;="&amp;BB$50)))</f>
        <v/>
      </c>
      <c r="BC56" s="27" t="str">
        <f ca="1">IF(BC$50="","",IF($L$1="CURRENT STAFF ONLY",COUNTIFS(STAFF!$J:$J,"Janssen/Johnson &amp; Johnson",STAFF!$N:$N,"&lt;="&amp;BC$50,STAFF!$G:$G,"YES"),COUNTIFS(STAFF!$J:$J,"Janssen/Johnson &amp; Johnson",STAFF!$N:$N,"&lt;="&amp;BC$50)))</f>
        <v/>
      </c>
      <c r="BD56" s="27" t="str">
        <f ca="1">IF(BD$50="","",IF($L$1="CURRENT STAFF ONLY",COUNTIFS(STAFF!$J:$J,"Janssen/Johnson &amp; Johnson",STAFF!$N:$N,"&lt;="&amp;BD$50,STAFF!$G:$G,"YES"),COUNTIFS(STAFF!$J:$J,"Janssen/Johnson &amp; Johnson",STAFF!$N:$N,"&lt;="&amp;BD$50)))</f>
        <v/>
      </c>
      <c r="BE56" s="27" t="str">
        <f ca="1">IF(BE$50="","",IF($L$1="CURRENT STAFF ONLY",COUNTIFS(STAFF!$J:$J,"Janssen/Johnson &amp; Johnson",STAFF!$N:$N,"&lt;="&amp;BE$50,STAFF!$G:$G,"YES"),COUNTIFS(STAFF!$J:$J,"Janssen/Johnson &amp; Johnson",STAFF!$N:$N,"&lt;="&amp;BE$50)))</f>
        <v/>
      </c>
    </row>
    <row r="57" spans="1:57" ht="15.6">
      <c r="A57" s="42" t="s">
        <v>167</v>
      </c>
      <c r="B57" s="27">
        <f ca="1">IF(B$50="","",SUM(B52,B54)-B53-B55-B64)</f>
        <v>0</v>
      </c>
      <c r="C57" s="27">
        <f t="shared" ref="C57:BE57" ca="1" si="14">IF(C$50="","",SUM(C52,C54)-C53-C55-C64)</f>
        <v>0</v>
      </c>
      <c r="D57" s="27">
        <f t="shared" ca="1" si="14"/>
        <v>0</v>
      </c>
      <c r="E57" s="27">
        <f t="shared" ca="1" si="14"/>
        <v>0</v>
      </c>
      <c r="F57" s="27">
        <f t="shared" ca="1" si="14"/>
        <v>0</v>
      </c>
      <c r="G57" s="27">
        <f t="shared" ca="1" si="14"/>
        <v>0</v>
      </c>
      <c r="H57" s="27">
        <f t="shared" ca="1" si="14"/>
        <v>0</v>
      </c>
      <c r="I57" s="27">
        <f t="shared" ca="1" si="14"/>
        <v>0</v>
      </c>
      <c r="J57" s="27">
        <f t="shared" ca="1" si="14"/>
        <v>0</v>
      </c>
      <c r="K57" s="27">
        <f t="shared" ca="1" si="14"/>
        <v>0</v>
      </c>
      <c r="L57" s="27">
        <f t="shared" ca="1" si="14"/>
        <v>0</v>
      </c>
      <c r="M57" s="27">
        <f t="shared" ca="1" si="14"/>
        <v>0</v>
      </c>
      <c r="N57" s="27">
        <f t="shared" ca="1" si="14"/>
        <v>0</v>
      </c>
      <c r="O57" s="27">
        <f t="shared" ca="1" si="14"/>
        <v>0</v>
      </c>
      <c r="P57" s="27">
        <f t="shared" ca="1" si="14"/>
        <v>0</v>
      </c>
      <c r="Q57" s="27">
        <f t="shared" ca="1" si="14"/>
        <v>0</v>
      </c>
      <c r="R57" s="27">
        <f t="shared" ca="1" si="14"/>
        <v>0</v>
      </c>
      <c r="S57" s="27">
        <f t="shared" ca="1" si="14"/>
        <v>0</v>
      </c>
      <c r="T57" s="27">
        <f t="shared" ca="1" si="14"/>
        <v>0</v>
      </c>
      <c r="U57" s="27">
        <f t="shared" ca="1" si="14"/>
        <v>0</v>
      </c>
      <c r="V57" s="27">
        <f t="shared" ca="1" si="14"/>
        <v>0</v>
      </c>
      <c r="W57" s="27">
        <f t="shared" ca="1" si="14"/>
        <v>0</v>
      </c>
      <c r="X57" s="27">
        <f t="shared" ca="1" si="14"/>
        <v>0</v>
      </c>
      <c r="Y57" s="27">
        <f t="shared" ca="1" si="14"/>
        <v>0</v>
      </c>
      <c r="Z57" s="27">
        <f t="shared" ca="1" si="14"/>
        <v>0</v>
      </c>
      <c r="AA57" s="27" t="str">
        <f t="shared" ca="1" si="14"/>
        <v/>
      </c>
      <c r="AB57" s="27" t="str">
        <f t="shared" ca="1" si="14"/>
        <v/>
      </c>
      <c r="AC57" s="27" t="str">
        <f t="shared" ca="1" si="14"/>
        <v/>
      </c>
      <c r="AD57" s="27" t="str">
        <f t="shared" ca="1" si="14"/>
        <v/>
      </c>
      <c r="AE57" s="27" t="str">
        <f t="shared" ca="1" si="14"/>
        <v/>
      </c>
      <c r="AF57" s="27" t="str">
        <f t="shared" ca="1" si="14"/>
        <v/>
      </c>
      <c r="AG57" s="27" t="str">
        <f t="shared" ca="1" si="14"/>
        <v/>
      </c>
      <c r="AH57" s="27" t="str">
        <f t="shared" ca="1" si="14"/>
        <v/>
      </c>
      <c r="AI57" s="27" t="str">
        <f t="shared" ca="1" si="14"/>
        <v/>
      </c>
      <c r="AJ57" s="27" t="str">
        <f t="shared" ca="1" si="14"/>
        <v/>
      </c>
      <c r="AK57" s="27" t="str">
        <f t="shared" ca="1" si="14"/>
        <v/>
      </c>
      <c r="AL57" s="27" t="str">
        <f t="shared" ca="1" si="14"/>
        <v/>
      </c>
      <c r="AM57" s="27" t="str">
        <f t="shared" ca="1" si="14"/>
        <v/>
      </c>
      <c r="AN57" s="27" t="str">
        <f t="shared" ca="1" si="14"/>
        <v/>
      </c>
      <c r="AO57" s="27" t="str">
        <f t="shared" ca="1" si="14"/>
        <v/>
      </c>
      <c r="AP57" s="27" t="str">
        <f t="shared" ca="1" si="14"/>
        <v/>
      </c>
      <c r="AQ57" s="27" t="str">
        <f t="shared" ca="1" si="14"/>
        <v/>
      </c>
      <c r="AR57" s="27" t="str">
        <f t="shared" ca="1" si="14"/>
        <v/>
      </c>
      <c r="AS57" s="27" t="str">
        <f t="shared" ca="1" si="14"/>
        <v/>
      </c>
      <c r="AT57" s="27" t="str">
        <f t="shared" ca="1" si="14"/>
        <v/>
      </c>
      <c r="AU57" s="27" t="str">
        <f t="shared" ca="1" si="14"/>
        <v/>
      </c>
      <c r="AV57" s="27" t="str">
        <f t="shared" ca="1" si="14"/>
        <v/>
      </c>
      <c r="AW57" s="27" t="str">
        <f t="shared" ca="1" si="14"/>
        <v/>
      </c>
      <c r="AX57" s="27" t="str">
        <f t="shared" ca="1" si="14"/>
        <v/>
      </c>
      <c r="AY57" s="27" t="str">
        <f t="shared" ca="1" si="14"/>
        <v/>
      </c>
      <c r="AZ57" s="27" t="str">
        <f t="shared" ca="1" si="14"/>
        <v/>
      </c>
      <c r="BA57" s="27" t="str">
        <f t="shared" ca="1" si="14"/>
        <v/>
      </c>
      <c r="BB57" s="27" t="str">
        <f t="shared" ca="1" si="14"/>
        <v/>
      </c>
      <c r="BC57" s="27" t="str">
        <f t="shared" ca="1" si="14"/>
        <v/>
      </c>
      <c r="BD57" s="27" t="str">
        <f t="shared" ca="1" si="14"/>
        <v/>
      </c>
      <c r="BE57" s="27" t="str">
        <f t="shared" ca="1" si="14"/>
        <v/>
      </c>
    </row>
    <row r="58" spans="1:57" ht="15.6">
      <c r="A58" s="42" t="s">
        <v>168</v>
      </c>
      <c r="B58" s="27">
        <f ca="1">IF(B$50="","",SUM(B53,B55,B56))</f>
        <v>0</v>
      </c>
      <c r="C58" s="27">
        <f t="shared" ref="C58:AZ58" ca="1" si="15">IF(C$50="","",SUM(C53,C55,C56))</f>
        <v>0</v>
      </c>
      <c r="D58" s="27">
        <f t="shared" ca="1" si="15"/>
        <v>0</v>
      </c>
      <c r="E58" s="27">
        <f t="shared" ca="1" si="15"/>
        <v>0</v>
      </c>
      <c r="F58" s="27">
        <f t="shared" ca="1" si="15"/>
        <v>0</v>
      </c>
      <c r="G58" s="27">
        <f t="shared" ca="1" si="15"/>
        <v>0</v>
      </c>
      <c r="H58" s="27">
        <f t="shared" ca="1" si="15"/>
        <v>0</v>
      </c>
      <c r="I58" s="27">
        <f t="shared" ca="1" si="15"/>
        <v>0</v>
      </c>
      <c r="J58" s="27">
        <f t="shared" ca="1" si="15"/>
        <v>0</v>
      </c>
      <c r="K58" s="27">
        <f t="shared" ca="1" si="15"/>
        <v>0</v>
      </c>
      <c r="L58" s="27">
        <f t="shared" ca="1" si="15"/>
        <v>0</v>
      </c>
      <c r="M58" s="27">
        <f t="shared" ca="1" si="15"/>
        <v>0</v>
      </c>
      <c r="N58" s="27">
        <f t="shared" ca="1" si="15"/>
        <v>0</v>
      </c>
      <c r="O58" s="27">
        <f t="shared" ca="1" si="15"/>
        <v>0</v>
      </c>
      <c r="P58" s="27">
        <f t="shared" ca="1" si="15"/>
        <v>0</v>
      </c>
      <c r="Q58" s="27">
        <f t="shared" ca="1" si="15"/>
        <v>0</v>
      </c>
      <c r="R58" s="27">
        <f t="shared" ca="1" si="15"/>
        <v>0</v>
      </c>
      <c r="S58" s="27">
        <f t="shared" ca="1" si="15"/>
        <v>0</v>
      </c>
      <c r="T58" s="27">
        <f t="shared" ca="1" si="15"/>
        <v>0</v>
      </c>
      <c r="U58" s="27">
        <f t="shared" ca="1" si="15"/>
        <v>0</v>
      </c>
      <c r="V58" s="27">
        <f t="shared" ca="1" si="15"/>
        <v>0</v>
      </c>
      <c r="W58" s="27">
        <f t="shared" ca="1" si="15"/>
        <v>0</v>
      </c>
      <c r="X58" s="27">
        <f t="shared" ca="1" si="15"/>
        <v>0</v>
      </c>
      <c r="Y58" s="27">
        <f t="shared" ca="1" si="15"/>
        <v>0</v>
      </c>
      <c r="Z58" s="27">
        <f t="shared" ca="1" si="15"/>
        <v>0</v>
      </c>
      <c r="AA58" s="27" t="str">
        <f t="shared" ca="1" si="15"/>
        <v/>
      </c>
      <c r="AB58" s="27" t="str">
        <f t="shared" ca="1" si="15"/>
        <v/>
      </c>
      <c r="AC58" s="27" t="str">
        <f t="shared" ca="1" si="15"/>
        <v/>
      </c>
      <c r="AD58" s="27" t="str">
        <f t="shared" ca="1" si="15"/>
        <v/>
      </c>
      <c r="AE58" s="27" t="str">
        <f t="shared" ca="1" si="15"/>
        <v/>
      </c>
      <c r="AF58" s="27" t="str">
        <f t="shared" ca="1" si="15"/>
        <v/>
      </c>
      <c r="AG58" s="27" t="str">
        <f t="shared" ca="1" si="15"/>
        <v/>
      </c>
      <c r="AH58" s="27" t="str">
        <f t="shared" ca="1" si="15"/>
        <v/>
      </c>
      <c r="AI58" s="27" t="str">
        <f t="shared" ca="1" si="15"/>
        <v/>
      </c>
      <c r="AJ58" s="27" t="str">
        <f t="shared" ca="1" si="15"/>
        <v/>
      </c>
      <c r="AK58" s="27" t="str">
        <f t="shared" ca="1" si="15"/>
        <v/>
      </c>
      <c r="AL58" s="27" t="str">
        <f t="shared" ca="1" si="15"/>
        <v/>
      </c>
      <c r="AM58" s="27" t="str">
        <f t="shared" ca="1" si="15"/>
        <v/>
      </c>
      <c r="AN58" s="27" t="str">
        <f t="shared" ca="1" si="15"/>
        <v/>
      </c>
      <c r="AO58" s="27" t="str">
        <f t="shared" ca="1" si="15"/>
        <v/>
      </c>
      <c r="AP58" s="27" t="str">
        <f t="shared" ca="1" si="15"/>
        <v/>
      </c>
      <c r="AQ58" s="27" t="str">
        <f t="shared" ca="1" si="15"/>
        <v/>
      </c>
      <c r="AR58" s="27" t="str">
        <f t="shared" ca="1" si="15"/>
        <v/>
      </c>
      <c r="AS58" s="27" t="str">
        <f t="shared" ca="1" si="15"/>
        <v/>
      </c>
      <c r="AT58" s="27" t="str">
        <f t="shared" ca="1" si="15"/>
        <v/>
      </c>
      <c r="AU58" s="27" t="str">
        <f t="shared" ca="1" si="15"/>
        <v/>
      </c>
      <c r="AV58" s="27" t="str">
        <f t="shared" ca="1" si="15"/>
        <v/>
      </c>
      <c r="AW58" s="27" t="str">
        <f t="shared" ca="1" si="15"/>
        <v/>
      </c>
      <c r="AX58" s="27" t="str">
        <f t="shared" ca="1" si="15"/>
        <v/>
      </c>
      <c r="AY58" s="27" t="str">
        <f t="shared" ca="1" si="15"/>
        <v/>
      </c>
      <c r="AZ58" s="27" t="str">
        <f t="shared" ca="1" si="15"/>
        <v/>
      </c>
      <c r="BA58" s="27" t="str">
        <f t="shared" ref="BA58:BE58" ca="1" si="16">IF(BA$50="","",SUM(BA53,BA55,BA56))</f>
        <v/>
      </c>
      <c r="BB58" s="27" t="str">
        <f t="shared" ca="1" si="16"/>
        <v/>
      </c>
      <c r="BC58" s="27" t="str">
        <f t="shared" ca="1" si="16"/>
        <v/>
      </c>
      <c r="BD58" s="27" t="str">
        <f t="shared" ca="1" si="16"/>
        <v/>
      </c>
      <c r="BE58" s="27" t="str">
        <f t="shared" ca="1" si="16"/>
        <v/>
      </c>
    </row>
    <row r="59" spans="1:57" ht="15.6">
      <c r="A59" s="33"/>
      <c r="B59" s="27"/>
      <c r="C59" s="27"/>
      <c r="D59" s="27"/>
      <c r="E59" s="27"/>
      <c r="F59" s="27"/>
      <c r="G59" s="27"/>
      <c r="H59" s="27"/>
      <c r="I59" s="27"/>
      <c r="J59" s="27"/>
      <c r="K59" s="27"/>
      <c r="L59" s="27"/>
      <c r="M59" s="27"/>
      <c r="N59" s="27"/>
    </row>
    <row r="60" spans="1:57" s="38" customFormat="1" ht="31.15" customHeight="1">
      <c r="A60" s="39" t="s">
        <v>169</v>
      </c>
      <c r="B60" s="34"/>
      <c r="C60" s="34"/>
      <c r="D60" s="34"/>
      <c r="E60" s="34"/>
      <c r="F60" s="34"/>
      <c r="G60" s="34"/>
      <c r="H60" s="34"/>
      <c r="I60" s="34"/>
      <c r="J60" s="34"/>
      <c r="K60" s="34"/>
      <c r="L60" s="34"/>
      <c r="M60" s="34"/>
      <c r="N60" s="34"/>
    </row>
    <row r="61" spans="1:57" ht="15.6">
      <c r="A61" s="40" t="s">
        <v>106</v>
      </c>
      <c r="B61" s="35">
        <f>B$49</f>
        <v>44179</v>
      </c>
      <c r="C61" s="35">
        <f t="shared" ref="C61:BE61" ca="1" si="17">C$49</f>
        <v>44186</v>
      </c>
      <c r="D61" s="35">
        <f t="shared" ca="1" si="17"/>
        <v>44193</v>
      </c>
      <c r="E61" s="35">
        <f t="shared" ca="1" si="17"/>
        <v>44200</v>
      </c>
      <c r="F61" s="35">
        <f t="shared" ca="1" si="17"/>
        <v>44207</v>
      </c>
      <c r="G61" s="35">
        <f t="shared" ca="1" si="17"/>
        <v>44214</v>
      </c>
      <c r="H61" s="35">
        <f t="shared" ca="1" si="17"/>
        <v>44221</v>
      </c>
      <c r="I61" s="35">
        <f t="shared" ca="1" si="17"/>
        <v>44228</v>
      </c>
      <c r="J61" s="35">
        <f t="shared" ca="1" si="17"/>
        <v>44235</v>
      </c>
      <c r="K61" s="35">
        <f t="shared" ca="1" si="17"/>
        <v>44242</v>
      </c>
      <c r="L61" s="35">
        <f t="shared" ca="1" si="17"/>
        <v>44249</v>
      </c>
      <c r="M61" s="35">
        <f t="shared" ca="1" si="17"/>
        <v>44256</v>
      </c>
      <c r="N61" s="35">
        <f t="shared" ca="1" si="17"/>
        <v>44263</v>
      </c>
      <c r="O61" s="35">
        <f t="shared" ca="1" si="17"/>
        <v>44270</v>
      </c>
      <c r="P61" s="35">
        <f t="shared" ca="1" si="17"/>
        <v>44277</v>
      </c>
      <c r="Q61" s="35">
        <f t="shared" ca="1" si="17"/>
        <v>44284</v>
      </c>
      <c r="R61" s="35">
        <f t="shared" ca="1" si="17"/>
        <v>44291</v>
      </c>
      <c r="S61" s="35">
        <f t="shared" ca="1" si="17"/>
        <v>44298</v>
      </c>
      <c r="T61" s="35">
        <f t="shared" ca="1" si="17"/>
        <v>44305</v>
      </c>
      <c r="U61" s="35">
        <f t="shared" ca="1" si="17"/>
        <v>44312</v>
      </c>
      <c r="V61" s="35">
        <f t="shared" ca="1" si="17"/>
        <v>44319</v>
      </c>
      <c r="W61" s="35">
        <f t="shared" ca="1" si="17"/>
        <v>44326</v>
      </c>
      <c r="X61" s="35">
        <f t="shared" ca="1" si="17"/>
        <v>44333</v>
      </c>
      <c r="Y61" s="35">
        <f t="shared" ca="1" si="17"/>
        <v>44340</v>
      </c>
      <c r="Z61" s="35">
        <f t="shared" ca="1" si="17"/>
        <v>44347</v>
      </c>
      <c r="AA61" s="35" t="str">
        <f t="shared" ca="1" si="17"/>
        <v/>
      </c>
      <c r="AB61" s="35" t="str">
        <f t="shared" ca="1" si="17"/>
        <v/>
      </c>
      <c r="AC61" s="35" t="str">
        <f t="shared" ca="1" si="17"/>
        <v/>
      </c>
      <c r="AD61" s="35" t="str">
        <f t="shared" ca="1" si="17"/>
        <v/>
      </c>
      <c r="AE61" s="35" t="str">
        <f t="shared" ca="1" si="17"/>
        <v/>
      </c>
      <c r="AF61" s="35" t="str">
        <f t="shared" ca="1" si="17"/>
        <v/>
      </c>
      <c r="AG61" s="35" t="str">
        <f t="shared" ca="1" si="17"/>
        <v/>
      </c>
      <c r="AH61" s="35" t="str">
        <f t="shared" ca="1" si="17"/>
        <v/>
      </c>
      <c r="AI61" s="35" t="str">
        <f t="shared" ca="1" si="17"/>
        <v/>
      </c>
      <c r="AJ61" s="35" t="str">
        <f t="shared" ca="1" si="17"/>
        <v/>
      </c>
      <c r="AK61" s="35" t="str">
        <f t="shared" ca="1" si="17"/>
        <v/>
      </c>
      <c r="AL61" s="35" t="str">
        <f t="shared" ca="1" si="17"/>
        <v/>
      </c>
      <c r="AM61" s="35" t="str">
        <f t="shared" ca="1" si="17"/>
        <v/>
      </c>
      <c r="AN61" s="35" t="str">
        <f t="shared" ca="1" si="17"/>
        <v/>
      </c>
      <c r="AO61" s="35" t="str">
        <f t="shared" ca="1" si="17"/>
        <v/>
      </c>
      <c r="AP61" s="35" t="str">
        <f t="shared" ca="1" si="17"/>
        <v/>
      </c>
      <c r="AQ61" s="35" t="str">
        <f t="shared" ca="1" si="17"/>
        <v/>
      </c>
      <c r="AR61" s="35" t="str">
        <f t="shared" ca="1" si="17"/>
        <v/>
      </c>
      <c r="AS61" s="35" t="str">
        <f t="shared" ca="1" si="17"/>
        <v/>
      </c>
      <c r="AT61" s="35" t="str">
        <f t="shared" ca="1" si="17"/>
        <v/>
      </c>
      <c r="AU61" s="35" t="str">
        <f t="shared" ca="1" si="17"/>
        <v/>
      </c>
      <c r="AV61" s="35" t="str">
        <f t="shared" ca="1" si="17"/>
        <v/>
      </c>
      <c r="AW61" s="35" t="str">
        <f t="shared" ca="1" si="17"/>
        <v/>
      </c>
      <c r="AX61" s="35" t="str">
        <f t="shared" ca="1" si="17"/>
        <v/>
      </c>
      <c r="AY61" s="35" t="str">
        <f t="shared" ca="1" si="17"/>
        <v/>
      </c>
      <c r="AZ61" s="35" t="str">
        <f t="shared" ca="1" si="17"/>
        <v/>
      </c>
      <c r="BA61" s="35" t="str">
        <f t="shared" ca="1" si="17"/>
        <v/>
      </c>
      <c r="BB61" s="35" t="str">
        <f t="shared" ca="1" si="17"/>
        <v/>
      </c>
      <c r="BC61" s="35" t="str">
        <f t="shared" ca="1" si="17"/>
        <v/>
      </c>
      <c r="BD61" s="35" t="str">
        <f t="shared" ca="1" si="17"/>
        <v/>
      </c>
      <c r="BE61" s="35" t="str">
        <f t="shared" ca="1" si="17"/>
        <v/>
      </c>
    </row>
    <row r="62" spans="1:57" ht="15.6">
      <c r="A62" s="41" t="s">
        <v>117</v>
      </c>
      <c r="B62" s="27">
        <f ca="1">IF(B$50="","",IF($L$1="CURRENT STAFF ONLY",COUNTIFS(STAFF!$L:$L,"Medical Contraindication",STAFF!$M:$M,"&lt;="&amp;B$50,STAFF!$G:$G,"YES")+COUNTIFS(STAFF!$U:$U,"Medical Contraindication",STAFF!$V:$V,"&lt;="&amp;B$50,STAFF!$G:$G,"YES"),COUNTIFS(STAFF!$L:$L,"Medical Contraindication",STAFF!$M:$M,"&lt;="&amp;B$50)+COUNTIFS(STAFF!$U:$U,"Medical Contraindication",STAFF!$V:$V,"&lt;="&amp;B$50)))</f>
        <v>0</v>
      </c>
      <c r="C62" s="27">
        <f ca="1">IF(C$50="","",IF($L$1="CURRENT STAFF ONLY",COUNTIFS(STAFF!$L:$L,"Medical Contraindication",STAFF!$M:$M,"&lt;="&amp;C$50,STAFF!$G:$G,"YES")+COUNTIFS(STAFF!$U:$U,"Medical Contraindication",STAFF!$V:$V,"&lt;="&amp;C$50,STAFF!$G:$G,"YES"),COUNTIFS(STAFF!$L:$L,"Medical Contraindication",STAFF!$M:$M,"&lt;="&amp;C$50)+COUNTIFS(STAFF!$U:$U,"Medical Contraindication",STAFF!$V:$V,"&lt;="&amp;C$50)))</f>
        <v>0</v>
      </c>
      <c r="D62" s="27">
        <f ca="1">IF(D$50="","",IF($L$1="CURRENT STAFF ONLY",COUNTIFS(STAFF!$L:$L,"Medical Contraindication",STAFF!$M:$M,"&lt;="&amp;D$50,STAFF!$G:$G,"YES")+COUNTIFS(STAFF!$U:$U,"Medical Contraindication",STAFF!$V:$V,"&lt;="&amp;D$50,STAFF!$G:$G,"YES"),COUNTIFS(STAFF!$L:$L,"Medical Contraindication",STAFF!$M:$M,"&lt;="&amp;D$50)+COUNTIFS(STAFF!$U:$U,"Medical Contraindication",STAFF!$V:$V,"&lt;="&amp;D$50)))</f>
        <v>0</v>
      </c>
      <c r="E62" s="27">
        <f ca="1">IF(E$50="","",IF($L$1="CURRENT STAFF ONLY",COUNTIFS(STAFF!$L:$L,"Medical Contraindication",STAFF!$M:$M,"&lt;="&amp;E$50,STAFF!$G:$G,"YES")+COUNTIFS(STAFF!$U:$U,"Medical Contraindication",STAFF!$V:$V,"&lt;="&amp;E$50,STAFF!$G:$G,"YES"),COUNTIFS(STAFF!$L:$L,"Medical Contraindication",STAFF!$M:$M,"&lt;="&amp;E$50)+COUNTIFS(STAFF!$U:$U,"Medical Contraindication",STAFF!$V:$V,"&lt;="&amp;E$50)))</f>
        <v>0</v>
      </c>
      <c r="F62" s="27">
        <f ca="1">IF(F$50="","",IF($L$1="CURRENT STAFF ONLY",COUNTIFS(STAFF!$L:$L,"Medical Contraindication",STAFF!$M:$M,"&lt;="&amp;F$50,STAFF!$G:$G,"YES")+COUNTIFS(STAFF!$U:$U,"Medical Contraindication",STAFF!$V:$V,"&lt;="&amp;F$50,STAFF!$G:$G,"YES"),COUNTIFS(STAFF!$L:$L,"Medical Contraindication",STAFF!$M:$M,"&lt;="&amp;F$50)+COUNTIFS(STAFF!$U:$U,"Medical Contraindication",STAFF!$V:$V,"&lt;="&amp;F$50)))</f>
        <v>0</v>
      </c>
      <c r="G62" s="27">
        <f ca="1">IF(G$50="","",IF($L$1="CURRENT STAFF ONLY",COUNTIFS(STAFF!$L:$L,"Medical Contraindication",STAFF!$M:$M,"&lt;="&amp;G$50,STAFF!$G:$G,"YES")+COUNTIFS(STAFF!$U:$U,"Medical Contraindication",STAFF!$V:$V,"&lt;="&amp;G$50,STAFF!$G:$G,"YES"),COUNTIFS(STAFF!$L:$L,"Medical Contraindication",STAFF!$M:$M,"&lt;="&amp;G$50)+COUNTIFS(STAFF!$U:$U,"Medical Contraindication",STAFF!$V:$V,"&lt;="&amp;G$50)))</f>
        <v>0</v>
      </c>
      <c r="H62" s="27">
        <f ca="1">IF(H$50="","",IF($L$1="CURRENT STAFF ONLY",COUNTIFS(STAFF!$L:$L,"Medical Contraindication",STAFF!$M:$M,"&lt;="&amp;H$50,STAFF!$G:$G,"YES")+COUNTIFS(STAFF!$U:$U,"Medical Contraindication",STAFF!$V:$V,"&lt;="&amp;H$50,STAFF!$G:$G,"YES"),COUNTIFS(STAFF!$L:$L,"Medical Contraindication",STAFF!$M:$M,"&lt;="&amp;H$50)+COUNTIFS(STAFF!$U:$U,"Medical Contraindication",STAFF!$V:$V,"&lt;="&amp;H$50)))</f>
        <v>0</v>
      </c>
      <c r="I62" s="27">
        <f ca="1">IF(I$50="","",IF($L$1="CURRENT STAFF ONLY",COUNTIFS(STAFF!$L:$L,"Medical Contraindication",STAFF!$M:$M,"&lt;="&amp;I$50,STAFF!$G:$G,"YES")+COUNTIFS(STAFF!$U:$U,"Medical Contraindication",STAFF!$V:$V,"&lt;="&amp;I$50,STAFF!$G:$G,"YES"),COUNTIFS(STAFF!$L:$L,"Medical Contraindication",STAFF!$M:$M,"&lt;="&amp;I$50)+COUNTIFS(STAFF!$U:$U,"Medical Contraindication",STAFF!$V:$V,"&lt;="&amp;I$50)))</f>
        <v>0</v>
      </c>
      <c r="J62" s="27">
        <f ca="1">IF(J$50="","",IF($L$1="CURRENT STAFF ONLY",COUNTIFS(STAFF!$L:$L,"Medical Contraindication",STAFF!$M:$M,"&lt;="&amp;J$50,STAFF!$G:$G,"YES")+COUNTIFS(STAFF!$U:$U,"Medical Contraindication",STAFF!$V:$V,"&lt;="&amp;J$50,STAFF!$G:$G,"YES"),COUNTIFS(STAFF!$L:$L,"Medical Contraindication",STAFF!$M:$M,"&lt;="&amp;J$50)+COUNTIFS(STAFF!$U:$U,"Medical Contraindication",STAFF!$V:$V,"&lt;="&amp;J$50)))</f>
        <v>0</v>
      </c>
      <c r="K62" s="27">
        <f ca="1">IF(K$50="","",IF($L$1="CURRENT STAFF ONLY",COUNTIFS(STAFF!$L:$L,"Medical Contraindication",STAFF!$M:$M,"&lt;="&amp;K$50,STAFF!$G:$G,"YES")+COUNTIFS(STAFF!$U:$U,"Medical Contraindication",STAFF!$V:$V,"&lt;="&amp;K$50,STAFF!$G:$G,"YES"),COUNTIFS(STAFF!$L:$L,"Medical Contraindication",STAFF!$M:$M,"&lt;="&amp;K$50)+COUNTIFS(STAFF!$U:$U,"Medical Contraindication",STAFF!$V:$V,"&lt;="&amp;K$50)))</f>
        <v>0</v>
      </c>
      <c r="L62" s="27">
        <f ca="1">IF(L$50="","",IF($L$1="CURRENT STAFF ONLY",COUNTIFS(STAFF!$L:$L,"Medical Contraindication",STAFF!$M:$M,"&lt;="&amp;L$50,STAFF!$G:$G,"YES")+COUNTIFS(STAFF!$U:$U,"Medical Contraindication",STAFF!$V:$V,"&lt;="&amp;L$50,STAFF!$G:$G,"YES"),COUNTIFS(STAFF!$L:$L,"Medical Contraindication",STAFF!$M:$M,"&lt;="&amp;L$50)+COUNTIFS(STAFF!$U:$U,"Medical Contraindication",STAFF!$V:$V,"&lt;="&amp;L$50)))</f>
        <v>0</v>
      </c>
      <c r="M62" s="27">
        <f ca="1">IF(M$50="","",IF($L$1="CURRENT STAFF ONLY",COUNTIFS(STAFF!$L:$L,"Medical Contraindication",STAFF!$M:$M,"&lt;="&amp;M$50,STAFF!$G:$G,"YES")+COUNTIFS(STAFF!$U:$U,"Medical Contraindication",STAFF!$V:$V,"&lt;="&amp;M$50,STAFF!$G:$G,"YES"),COUNTIFS(STAFF!$L:$L,"Medical Contraindication",STAFF!$M:$M,"&lt;="&amp;M$50)+COUNTIFS(STAFF!$U:$U,"Medical Contraindication",STAFF!$V:$V,"&lt;="&amp;M$50)))</f>
        <v>0</v>
      </c>
      <c r="N62" s="27">
        <f ca="1">IF(N$50="","",IF($L$1="CURRENT STAFF ONLY",COUNTIFS(STAFF!$L:$L,"Medical Contraindication",STAFF!$M:$M,"&lt;="&amp;N$50,STAFF!$G:$G,"YES")+COUNTIFS(STAFF!$U:$U,"Medical Contraindication",STAFF!$V:$V,"&lt;="&amp;N$50,STAFF!$G:$G,"YES"),COUNTIFS(STAFF!$L:$L,"Medical Contraindication",STAFF!$M:$M,"&lt;="&amp;N$50)+COUNTIFS(STAFF!$U:$U,"Medical Contraindication",STAFF!$V:$V,"&lt;="&amp;N$50)))</f>
        <v>0</v>
      </c>
      <c r="O62" s="27">
        <f ca="1">IF(O$50="","",IF($L$1="CURRENT STAFF ONLY",COUNTIFS(STAFF!$L:$L,"Medical Contraindication",STAFF!$M:$M,"&lt;="&amp;O$50,STAFF!$G:$G,"YES")+COUNTIFS(STAFF!$U:$U,"Medical Contraindication",STAFF!$V:$V,"&lt;="&amp;O$50,STAFF!$G:$G,"YES"),COUNTIFS(STAFF!$L:$L,"Medical Contraindication",STAFF!$M:$M,"&lt;="&amp;O$50)+COUNTIFS(STAFF!$U:$U,"Medical Contraindication",STAFF!$V:$V,"&lt;="&amp;O$50)))</f>
        <v>0</v>
      </c>
      <c r="P62" s="27">
        <f ca="1">IF(P$50="","",IF($L$1="CURRENT STAFF ONLY",COUNTIFS(STAFF!$L:$L,"Medical Contraindication",STAFF!$M:$M,"&lt;="&amp;P$50,STAFF!$G:$G,"YES")+COUNTIFS(STAFF!$U:$U,"Medical Contraindication",STAFF!$V:$V,"&lt;="&amp;P$50,STAFF!$G:$G,"YES"),COUNTIFS(STAFF!$L:$L,"Medical Contraindication",STAFF!$M:$M,"&lt;="&amp;P$50)+COUNTIFS(STAFF!$U:$U,"Medical Contraindication",STAFF!$V:$V,"&lt;="&amp;P$50)))</f>
        <v>0</v>
      </c>
      <c r="Q62" s="27">
        <f ca="1">IF(Q$50="","",IF($L$1="CURRENT STAFF ONLY",COUNTIFS(STAFF!$L:$L,"Medical Contraindication",STAFF!$M:$M,"&lt;="&amp;Q$50,STAFF!$G:$G,"YES")+COUNTIFS(STAFF!$U:$U,"Medical Contraindication",STAFF!$V:$V,"&lt;="&amp;Q$50,STAFF!$G:$G,"YES"),COUNTIFS(STAFF!$L:$L,"Medical Contraindication",STAFF!$M:$M,"&lt;="&amp;Q$50)+COUNTIFS(STAFF!$U:$U,"Medical Contraindication",STAFF!$V:$V,"&lt;="&amp;Q$50)))</f>
        <v>0</v>
      </c>
      <c r="R62" s="27">
        <f ca="1">IF(R$50="","",IF($L$1="CURRENT STAFF ONLY",COUNTIFS(STAFF!$L:$L,"Medical Contraindication",STAFF!$M:$M,"&lt;="&amp;R$50,STAFF!$G:$G,"YES")+COUNTIFS(STAFF!$U:$U,"Medical Contraindication",STAFF!$V:$V,"&lt;="&amp;R$50,STAFF!$G:$G,"YES"),COUNTIFS(STAFF!$L:$L,"Medical Contraindication",STAFF!$M:$M,"&lt;="&amp;R$50)+COUNTIFS(STAFF!$U:$U,"Medical Contraindication",STAFF!$V:$V,"&lt;="&amp;R$50)))</f>
        <v>0</v>
      </c>
      <c r="S62" s="27">
        <f ca="1">IF(S$50="","",IF($L$1="CURRENT STAFF ONLY",COUNTIFS(STAFF!$L:$L,"Medical Contraindication",STAFF!$M:$M,"&lt;="&amp;S$50,STAFF!$G:$G,"YES")+COUNTIFS(STAFF!$U:$U,"Medical Contraindication",STAFF!$V:$V,"&lt;="&amp;S$50,STAFF!$G:$G,"YES"),COUNTIFS(STAFF!$L:$L,"Medical Contraindication",STAFF!$M:$M,"&lt;="&amp;S$50)+COUNTIFS(STAFF!$U:$U,"Medical Contraindication",STAFF!$V:$V,"&lt;="&amp;S$50)))</f>
        <v>0</v>
      </c>
      <c r="T62" s="27">
        <f ca="1">IF(T$50="","",IF($L$1="CURRENT STAFF ONLY",COUNTIFS(STAFF!$L:$L,"Medical Contraindication",STAFF!$M:$M,"&lt;="&amp;T$50,STAFF!$G:$G,"YES")+COUNTIFS(STAFF!$U:$U,"Medical Contraindication",STAFF!$V:$V,"&lt;="&amp;T$50,STAFF!$G:$G,"YES"),COUNTIFS(STAFF!$L:$L,"Medical Contraindication",STAFF!$M:$M,"&lt;="&amp;T$50)+COUNTIFS(STAFF!$U:$U,"Medical Contraindication",STAFF!$V:$V,"&lt;="&amp;T$50)))</f>
        <v>0</v>
      </c>
      <c r="U62" s="27">
        <f ca="1">IF(U$50="","",IF($L$1="CURRENT STAFF ONLY",COUNTIFS(STAFF!$L:$L,"Medical Contraindication",STAFF!$M:$M,"&lt;="&amp;U$50,STAFF!$G:$G,"YES")+COUNTIFS(STAFF!$U:$U,"Medical Contraindication",STAFF!$V:$V,"&lt;="&amp;U$50,STAFF!$G:$G,"YES"),COUNTIFS(STAFF!$L:$L,"Medical Contraindication",STAFF!$M:$M,"&lt;="&amp;U$50)+COUNTIFS(STAFF!$U:$U,"Medical Contraindication",STAFF!$V:$V,"&lt;="&amp;U$50)))</f>
        <v>0</v>
      </c>
      <c r="V62" s="27">
        <f ca="1">IF(V$50="","",IF($L$1="CURRENT STAFF ONLY",COUNTIFS(STAFF!$L:$L,"Medical Contraindication",STAFF!$M:$M,"&lt;="&amp;V$50,STAFF!$G:$G,"YES")+COUNTIFS(STAFF!$U:$U,"Medical Contraindication",STAFF!$V:$V,"&lt;="&amp;V$50,STAFF!$G:$G,"YES"),COUNTIFS(STAFF!$L:$L,"Medical Contraindication",STAFF!$M:$M,"&lt;="&amp;V$50)+COUNTIFS(STAFF!$U:$U,"Medical Contraindication",STAFF!$V:$V,"&lt;="&amp;V$50)))</f>
        <v>0</v>
      </c>
      <c r="W62" s="27">
        <f ca="1">IF(W$50="","",IF($L$1="CURRENT STAFF ONLY",COUNTIFS(STAFF!$L:$L,"Medical Contraindication",STAFF!$M:$M,"&lt;="&amp;W$50,STAFF!$G:$G,"YES")+COUNTIFS(STAFF!$U:$U,"Medical Contraindication",STAFF!$V:$V,"&lt;="&amp;W$50,STAFF!$G:$G,"YES"),COUNTIFS(STAFF!$L:$L,"Medical Contraindication",STAFF!$M:$M,"&lt;="&amp;W$50)+COUNTIFS(STAFF!$U:$U,"Medical Contraindication",STAFF!$V:$V,"&lt;="&amp;W$50)))</f>
        <v>0</v>
      </c>
      <c r="X62" s="27">
        <f ca="1">IF(X$50="","",IF($L$1="CURRENT STAFF ONLY",COUNTIFS(STAFF!$L:$L,"Medical Contraindication",STAFF!$M:$M,"&lt;="&amp;X$50,STAFF!$G:$G,"YES")+COUNTIFS(STAFF!$U:$U,"Medical Contraindication",STAFF!$V:$V,"&lt;="&amp;X$50,STAFF!$G:$G,"YES"),COUNTIFS(STAFF!$L:$L,"Medical Contraindication",STAFF!$M:$M,"&lt;="&amp;X$50)+COUNTIFS(STAFF!$U:$U,"Medical Contraindication",STAFF!$V:$V,"&lt;="&amp;X$50)))</f>
        <v>0</v>
      </c>
      <c r="Y62" s="27">
        <f ca="1">IF(Y$50="","",IF($L$1="CURRENT STAFF ONLY",COUNTIFS(STAFF!$L:$L,"Medical Contraindication",STAFF!$M:$M,"&lt;="&amp;Y$50,STAFF!$G:$G,"YES")+COUNTIFS(STAFF!$U:$U,"Medical Contraindication",STAFF!$V:$V,"&lt;="&amp;Y$50,STAFF!$G:$G,"YES"),COUNTIFS(STAFF!$L:$L,"Medical Contraindication",STAFF!$M:$M,"&lt;="&amp;Y$50)+COUNTIFS(STAFF!$U:$U,"Medical Contraindication",STAFF!$V:$V,"&lt;="&amp;Y$50)))</f>
        <v>0</v>
      </c>
      <c r="Z62" s="27">
        <f ca="1">IF(Z$50="","",IF($L$1="CURRENT STAFF ONLY",COUNTIFS(STAFF!$L:$L,"Medical Contraindication",STAFF!$M:$M,"&lt;="&amp;Z$50,STAFF!$G:$G,"YES")+COUNTIFS(STAFF!$U:$U,"Medical Contraindication",STAFF!$V:$V,"&lt;="&amp;Z$50,STAFF!$G:$G,"YES"),COUNTIFS(STAFF!$L:$L,"Medical Contraindication",STAFF!$M:$M,"&lt;="&amp;Z$50)+COUNTIFS(STAFF!$U:$U,"Medical Contraindication",STAFF!$V:$V,"&lt;="&amp;Z$50)))</f>
        <v>0</v>
      </c>
      <c r="AA62" s="27" t="str">
        <f ca="1">IF(AA$50="","",IF($L$1="CURRENT STAFF ONLY",COUNTIFS(STAFF!$L:$L,"Medical Contraindication",STAFF!$M:$M,"&lt;="&amp;AA$50,STAFF!$G:$G,"YES")+COUNTIFS(STAFF!$U:$U,"Medical Contraindication",STAFF!$V:$V,"&lt;="&amp;AA$50,STAFF!$G:$G,"YES"),COUNTIFS(STAFF!$L:$L,"Medical Contraindication",STAFF!$M:$M,"&lt;="&amp;AA$50)+COUNTIFS(STAFF!$U:$U,"Medical Contraindication",STAFF!$V:$V,"&lt;="&amp;AA$50)))</f>
        <v/>
      </c>
      <c r="AB62" s="27" t="str">
        <f ca="1">IF(AB$50="","",IF($L$1="CURRENT STAFF ONLY",COUNTIFS(STAFF!$L:$L,"Medical Contraindication",STAFF!$M:$M,"&lt;="&amp;AB$50,STAFF!$G:$G,"YES")+COUNTIFS(STAFF!$U:$U,"Medical Contraindication",STAFF!$V:$V,"&lt;="&amp;AB$50,STAFF!$G:$G,"YES"),COUNTIFS(STAFF!$L:$L,"Medical Contraindication",STAFF!$M:$M,"&lt;="&amp;AB$50)+COUNTIFS(STAFF!$U:$U,"Medical Contraindication",STAFF!$V:$V,"&lt;="&amp;AB$50)))</f>
        <v/>
      </c>
      <c r="AC62" s="27" t="str">
        <f ca="1">IF(AC$50="","",IF($L$1="CURRENT STAFF ONLY",COUNTIFS(STAFF!$L:$L,"Medical Contraindication",STAFF!$M:$M,"&lt;="&amp;AC$50,STAFF!$G:$G,"YES")+COUNTIFS(STAFF!$U:$U,"Medical Contraindication",STAFF!$V:$V,"&lt;="&amp;AC$50,STAFF!$G:$G,"YES"),COUNTIFS(STAFF!$L:$L,"Medical Contraindication",STAFF!$M:$M,"&lt;="&amp;AC$50)+COUNTIFS(STAFF!$U:$U,"Medical Contraindication",STAFF!$V:$V,"&lt;="&amp;AC$50)))</f>
        <v/>
      </c>
      <c r="AD62" s="27" t="str">
        <f ca="1">IF(AD$50="","",IF($L$1="CURRENT STAFF ONLY",COUNTIFS(STAFF!$L:$L,"Medical Contraindication",STAFF!$M:$M,"&lt;="&amp;AD$50,STAFF!$G:$G,"YES")+COUNTIFS(STAFF!$U:$U,"Medical Contraindication",STAFF!$V:$V,"&lt;="&amp;AD$50,STAFF!$G:$G,"YES"),COUNTIFS(STAFF!$L:$L,"Medical Contraindication",STAFF!$M:$M,"&lt;="&amp;AD$50)+COUNTIFS(STAFF!$U:$U,"Medical Contraindication",STAFF!$V:$V,"&lt;="&amp;AD$50)))</f>
        <v/>
      </c>
      <c r="AE62" s="27" t="str">
        <f ca="1">IF(AE$50="","",IF($L$1="CURRENT STAFF ONLY",COUNTIFS(STAFF!$L:$L,"Medical Contraindication",STAFF!$M:$M,"&lt;="&amp;AE$50,STAFF!$G:$G,"YES")+COUNTIFS(STAFF!$U:$U,"Medical Contraindication",STAFF!$V:$V,"&lt;="&amp;AE$50,STAFF!$G:$G,"YES"),COUNTIFS(STAFF!$L:$L,"Medical Contraindication",STAFF!$M:$M,"&lt;="&amp;AE$50)+COUNTIFS(STAFF!$U:$U,"Medical Contraindication",STAFF!$V:$V,"&lt;="&amp;AE$50)))</f>
        <v/>
      </c>
      <c r="AF62" s="27" t="str">
        <f ca="1">IF(AF$50="","",IF($L$1="CURRENT STAFF ONLY",COUNTIFS(STAFF!$L:$L,"Medical Contraindication",STAFF!$M:$M,"&lt;="&amp;AF$50,STAFF!$G:$G,"YES")+COUNTIFS(STAFF!$U:$U,"Medical Contraindication",STAFF!$V:$V,"&lt;="&amp;AF$50,STAFF!$G:$G,"YES"),COUNTIFS(STAFF!$L:$L,"Medical Contraindication",STAFF!$M:$M,"&lt;="&amp;AF$50)+COUNTIFS(STAFF!$U:$U,"Medical Contraindication",STAFF!$V:$V,"&lt;="&amp;AF$50)))</f>
        <v/>
      </c>
      <c r="AG62" s="27" t="str">
        <f ca="1">IF(AG$50="","",IF($L$1="CURRENT STAFF ONLY",COUNTIFS(STAFF!$L:$L,"Medical Contraindication",STAFF!$M:$M,"&lt;="&amp;AG$50,STAFF!$G:$G,"YES")+COUNTIFS(STAFF!$U:$U,"Medical Contraindication",STAFF!$V:$V,"&lt;="&amp;AG$50,STAFF!$G:$G,"YES"),COUNTIFS(STAFF!$L:$L,"Medical Contraindication",STAFF!$M:$M,"&lt;="&amp;AG$50)+COUNTIFS(STAFF!$U:$U,"Medical Contraindication",STAFF!$V:$V,"&lt;="&amp;AG$50)))</f>
        <v/>
      </c>
      <c r="AH62" s="27" t="str">
        <f ca="1">IF(AH$50="","",IF($L$1="CURRENT STAFF ONLY",COUNTIFS(STAFF!$L:$L,"Medical Contraindication",STAFF!$M:$M,"&lt;="&amp;AH$50,STAFF!$G:$G,"YES")+COUNTIFS(STAFF!$U:$U,"Medical Contraindication",STAFF!$V:$V,"&lt;="&amp;AH$50,STAFF!$G:$G,"YES"),COUNTIFS(STAFF!$L:$L,"Medical Contraindication",STAFF!$M:$M,"&lt;="&amp;AH$50)+COUNTIFS(STAFF!$U:$U,"Medical Contraindication",STAFF!$V:$V,"&lt;="&amp;AH$50)))</f>
        <v/>
      </c>
      <c r="AI62" s="27" t="str">
        <f ca="1">IF(AI$50="","",IF($L$1="CURRENT STAFF ONLY",COUNTIFS(STAFF!$L:$L,"Medical Contraindication",STAFF!$M:$M,"&lt;="&amp;AI$50,STAFF!$G:$G,"YES")+COUNTIFS(STAFF!$U:$U,"Medical Contraindication",STAFF!$V:$V,"&lt;="&amp;AI$50,STAFF!$G:$G,"YES"),COUNTIFS(STAFF!$L:$L,"Medical Contraindication",STAFF!$M:$M,"&lt;="&amp;AI$50)+COUNTIFS(STAFF!$U:$U,"Medical Contraindication",STAFF!$V:$V,"&lt;="&amp;AI$50)))</f>
        <v/>
      </c>
      <c r="AJ62" s="27" t="str">
        <f ca="1">IF(AJ$50="","",IF($L$1="CURRENT STAFF ONLY",COUNTIFS(STAFF!$L:$L,"Medical Contraindication",STAFF!$M:$M,"&lt;="&amp;AJ$50,STAFF!$G:$G,"YES")+COUNTIFS(STAFF!$U:$U,"Medical Contraindication",STAFF!$V:$V,"&lt;="&amp;AJ$50,STAFF!$G:$G,"YES"),COUNTIFS(STAFF!$L:$L,"Medical Contraindication",STAFF!$M:$M,"&lt;="&amp;AJ$50)+COUNTIFS(STAFF!$U:$U,"Medical Contraindication",STAFF!$V:$V,"&lt;="&amp;AJ$50)))</f>
        <v/>
      </c>
      <c r="AK62" s="27" t="str">
        <f ca="1">IF(AK$50="","",IF($L$1="CURRENT STAFF ONLY",COUNTIFS(STAFF!$L:$L,"Medical Contraindication",STAFF!$M:$M,"&lt;="&amp;AK$50,STAFF!$G:$G,"YES")+COUNTIFS(STAFF!$U:$U,"Medical Contraindication",STAFF!$V:$V,"&lt;="&amp;AK$50,STAFF!$G:$G,"YES"),COUNTIFS(STAFF!$L:$L,"Medical Contraindication",STAFF!$M:$M,"&lt;="&amp;AK$50)+COUNTIFS(STAFF!$U:$U,"Medical Contraindication",STAFF!$V:$V,"&lt;="&amp;AK$50)))</f>
        <v/>
      </c>
      <c r="AL62" s="27" t="str">
        <f ca="1">IF(AL$50="","",IF($L$1="CURRENT STAFF ONLY",COUNTIFS(STAFF!$L:$L,"Medical Contraindication",STAFF!$M:$M,"&lt;="&amp;AL$50,STAFF!$G:$G,"YES")+COUNTIFS(STAFF!$U:$U,"Medical Contraindication",STAFF!$V:$V,"&lt;="&amp;AL$50,STAFF!$G:$G,"YES"),COUNTIFS(STAFF!$L:$L,"Medical Contraindication",STAFF!$M:$M,"&lt;="&amp;AL$50)+COUNTIFS(STAFF!$U:$U,"Medical Contraindication",STAFF!$V:$V,"&lt;="&amp;AL$50)))</f>
        <v/>
      </c>
      <c r="AM62" s="27" t="str">
        <f ca="1">IF(AM$50="","",IF($L$1="CURRENT STAFF ONLY",COUNTIFS(STAFF!$L:$L,"Medical Contraindication",STAFF!$M:$M,"&lt;="&amp;AM$50,STAFF!$G:$G,"YES")+COUNTIFS(STAFF!$U:$U,"Medical Contraindication",STAFF!$V:$V,"&lt;="&amp;AM$50,STAFF!$G:$G,"YES"),COUNTIFS(STAFF!$L:$L,"Medical Contraindication",STAFF!$M:$M,"&lt;="&amp;AM$50)+COUNTIFS(STAFF!$U:$U,"Medical Contraindication",STAFF!$V:$V,"&lt;="&amp;AM$50)))</f>
        <v/>
      </c>
      <c r="AN62" s="27" t="str">
        <f ca="1">IF(AN$50="","",IF($L$1="CURRENT STAFF ONLY",COUNTIFS(STAFF!$L:$L,"Medical Contraindication",STAFF!$M:$M,"&lt;="&amp;AN$50,STAFF!$G:$G,"YES")+COUNTIFS(STAFF!$U:$U,"Medical Contraindication",STAFF!$V:$V,"&lt;="&amp;AN$50,STAFF!$G:$G,"YES"),COUNTIFS(STAFF!$L:$L,"Medical Contraindication",STAFF!$M:$M,"&lt;="&amp;AN$50)+COUNTIFS(STAFF!$U:$U,"Medical Contraindication",STAFF!$V:$V,"&lt;="&amp;AN$50)))</f>
        <v/>
      </c>
      <c r="AO62" s="27" t="str">
        <f ca="1">IF(AO$50="","",IF($L$1="CURRENT STAFF ONLY",COUNTIFS(STAFF!$L:$L,"Medical Contraindication",STAFF!$M:$M,"&lt;="&amp;AO$50,STAFF!$G:$G,"YES")+COUNTIFS(STAFF!$U:$U,"Medical Contraindication",STAFF!$V:$V,"&lt;="&amp;AO$50,STAFF!$G:$G,"YES"),COUNTIFS(STAFF!$L:$L,"Medical Contraindication",STAFF!$M:$M,"&lt;="&amp;AO$50)+COUNTIFS(STAFF!$U:$U,"Medical Contraindication",STAFF!$V:$V,"&lt;="&amp;AO$50)))</f>
        <v/>
      </c>
      <c r="AP62" s="27" t="str">
        <f ca="1">IF(AP$50="","",IF($L$1="CURRENT STAFF ONLY",COUNTIFS(STAFF!$L:$L,"Medical Contraindication",STAFF!$M:$M,"&lt;="&amp;AP$50,STAFF!$G:$G,"YES")+COUNTIFS(STAFF!$U:$U,"Medical Contraindication",STAFF!$V:$V,"&lt;="&amp;AP$50,STAFF!$G:$G,"YES"),COUNTIFS(STAFF!$L:$L,"Medical Contraindication",STAFF!$M:$M,"&lt;="&amp;AP$50)+COUNTIFS(STAFF!$U:$U,"Medical Contraindication",STAFF!$V:$V,"&lt;="&amp;AP$50)))</f>
        <v/>
      </c>
      <c r="AQ62" s="27" t="str">
        <f ca="1">IF(AQ$50="","",IF($L$1="CURRENT STAFF ONLY",COUNTIFS(STAFF!$L:$L,"Medical Contraindication",STAFF!$M:$M,"&lt;="&amp;AQ$50,STAFF!$G:$G,"YES")+COUNTIFS(STAFF!$U:$U,"Medical Contraindication",STAFF!$V:$V,"&lt;="&amp;AQ$50,STAFF!$G:$G,"YES"),COUNTIFS(STAFF!$L:$L,"Medical Contraindication",STAFF!$M:$M,"&lt;="&amp;AQ$50)+COUNTIFS(STAFF!$U:$U,"Medical Contraindication",STAFF!$V:$V,"&lt;="&amp;AQ$50)))</f>
        <v/>
      </c>
      <c r="AR62" s="27" t="str">
        <f ca="1">IF(AR$50="","",IF($L$1="CURRENT STAFF ONLY",COUNTIFS(STAFF!$L:$L,"Medical Contraindication",STAFF!$M:$M,"&lt;="&amp;AR$50,STAFF!$G:$G,"YES")+COUNTIFS(STAFF!$U:$U,"Medical Contraindication",STAFF!$V:$V,"&lt;="&amp;AR$50,STAFF!$G:$G,"YES"),COUNTIFS(STAFF!$L:$L,"Medical Contraindication",STAFF!$M:$M,"&lt;="&amp;AR$50)+COUNTIFS(STAFF!$U:$U,"Medical Contraindication",STAFF!$V:$V,"&lt;="&amp;AR$50)))</f>
        <v/>
      </c>
      <c r="AS62" s="27" t="str">
        <f ca="1">IF(AS$50="","",IF($L$1="CURRENT STAFF ONLY",COUNTIFS(STAFF!$L:$L,"Medical Contraindication",STAFF!$M:$M,"&lt;="&amp;AS$50,STAFF!$G:$G,"YES")+COUNTIFS(STAFF!$U:$U,"Medical Contraindication",STAFF!$V:$V,"&lt;="&amp;AS$50,STAFF!$G:$G,"YES"),COUNTIFS(STAFF!$L:$L,"Medical Contraindication",STAFF!$M:$M,"&lt;="&amp;AS$50)+COUNTIFS(STAFF!$U:$U,"Medical Contraindication",STAFF!$V:$V,"&lt;="&amp;AS$50)))</f>
        <v/>
      </c>
      <c r="AT62" s="27" t="str">
        <f ca="1">IF(AT$50="","",IF($L$1="CURRENT STAFF ONLY",COUNTIFS(STAFF!$L:$L,"Medical Contraindication",STAFF!$M:$M,"&lt;="&amp;AT$50,STAFF!$G:$G,"YES")+COUNTIFS(STAFF!$U:$U,"Medical Contraindication",STAFF!$V:$V,"&lt;="&amp;AT$50,STAFF!$G:$G,"YES"),COUNTIFS(STAFF!$L:$L,"Medical Contraindication",STAFF!$M:$M,"&lt;="&amp;AT$50)+COUNTIFS(STAFF!$U:$U,"Medical Contraindication",STAFF!$V:$V,"&lt;="&amp;AT$50)))</f>
        <v/>
      </c>
      <c r="AU62" s="27" t="str">
        <f ca="1">IF(AU$50="","",IF($L$1="CURRENT STAFF ONLY",COUNTIFS(STAFF!$L:$L,"Medical Contraindication",STAFF!$M:$M,"&lt;="&amp;AU$50,STAFF!$G:$G,"YES")+COUNTIFS(STAFF!$U:$U,"Medical Contraindication",STAFF!$V:$V,"&lt;="&amp;AU$50,STAFF!$G:$G,"YES"),COUNTIFS(STAFF!$L:$L,"Medical Contraindication",STAFF!$M:$M,"&lt;="&amp;AU$50)+COUNTIFS(STAFF!$U:$U,"Medical Contraindication",STAFF!$V:$V,"&lt;="&amp;AU$50)))</f>
        <v/>
      </c>
      <c r="AV62" s="27" t="str">
        <f ca="1">IF(AV$50="","",IF($L$1="CURRENT STAFF ONLY",COUNTIFS(STAFF!$L:$L,"Medical Contraindication",STAFF!$M:$M,"&lt;="&amp;AV$50,STAFF!$G:$G,"YES")+COUNTIFS(STAFF!$U:$U,"Medical Contraindication",STAFF!$V:$V,"&lt;="&amp;AV$50,STAFF!$G:$G,"YES"),COUNTIFS(STAFF!$L:$L,"Medical Contraindication",STAFF!$M:$M,"&lt;="&amp;AV$50)+COUNTIFS(STAFF!$U:$U,"Medical Contraindication",STAFF!$V:$V,"&lt;="&amp;AV$50)))</f>
        <v/>
      </c>
      <c r="AW62" s="27" t="str">
        <f ca="1">IF(AW$50="","",IF($L$1="CURRENT STAFF ONLY",COUNTIFS(STAFF!$L:$L,"Medical Contraindication",STAFF!$M:$M,"&lt;="&amp;AW$50,STAFF!$G:$G,"YES")+COUNTIFS(STAFF!$U:$U,"Medical Contraindication",STAFF!$V:$V,"&lt;="&amp;AW$50,STAFF!$G:$G,"YES"),COUNTIFS(STAFF!$L:$L,"Medical Contraindication",STAFF!$M:$M,"&lt;="&amp;AW$50)+COUNTIFS(STAFF!$U:$U,"Medical Contraindication",STAFF!$V:$V,"&lt;="&amp;AW$50)))</f>
        <v/>
      </c>
      <c r="AX62" s="27" t="str">
        <f ca="1">IF(AX$50="","",IF($L$1="CURRENT STAFF ONLY",COUNTIFS(STAFF!$L:$L,"Medical Contraindication",STAFF!$M:$M,"&lt;="&amp;AX$50,STAFF!$G:$G,"YES")+COUNTIFS(STAFF!$U:$U,"Medical Contraindication",STAFF!$V:$V,"&lt;="&amp;AX$50,STAFF!$G:$G,"YES"),COUNTIFS(STAFF!$L:$L,"Medical Contraindication",STAFF!$M:$M,"&lt;="&amp;AX$50)+COUNTIFS(STAFF!$U:$U,"Medical Contraindication",STAFF!$V:$V,"&lt;="&amp;AX$50)))</f>
        <v/>
      </c>
      <c r="AY62" s="27" t="str">
        <f ca="1">IF(AY$50="","",IF($L$1="CURRENT STAFF ONLY",COUNTIFS(STAFF!$L:$L,"Medical Contraindication",STAFF!$M:$M,"&lt;="&amp;AY$50,STAFF!$G:$G,"YES")+COUNTIFS(STAFF!$U:$U,"Medical Contraindication",STAFF!$V:$V,"&lt;="&amp;AY$50,STAFF!$G:$G,"YES"),COUNTIFS(STAFF!$L:$L,"Medical Contraindication",STAFF!$M:$M,"&lt;="&amp;AY$50)+COUNTIFS(STAFF!$U:$U,"Medical Contraindication",STAFF!$V:$V,"&lt;="&amp;AY$50)))</f>
        <v/>
      </c>
      <c r="AZ62" s="27" t="str">
        <f ca="1">IF(AZ$50="","",IF($L$1="CURRENT STAFF ONLY",COUNTIFS(STAFF!$L:$L,"Medical Contraindication",STAFF!$M:$M,"&lt;="&amp;AZ$50,STAFF!$G:$G,"YES")+COUNTIFS(STAFF!$U:$U,"Medical Contraindication",STAFF!$V:$V,"&lt;="&amp;AZ$50,STAFF!$G:$G,"YES"),COUNTIFS(STAFF!$L:$L,"Medical Contraindication",STAFF!$M:$M,"&lt;="&amp;AZ$50)+COUNTIFS(STAFF!$U:$U,"Medical Contraindication",STAFF!$V:$V,"&lt;="&amp;AZ$50)))</f>
        <v/>
      </c>
      <c r="BA62" s="27" t="str">
        <f ca="1">IF(BA$50="","",IF($L$1="CURRENT STAFF ONLY",COUNTIFS(STAFF!$L:$L,"Medical Contraindication",STAFF!$M:$M,"&lt;="&amp;BA$50,STAFF!$G:$G,"YES")+COUNTIFS(STAFF!$U:$U,"Medical Contraindication",STAFF!$V:$V,"&lt;="&amp;BA$50,STAFF!$G:$G,"YES"),COUNTIFS(STAFF!$L:$L,"Medical Contraindication",STAFF!$M:$M,"&lt;="&amp;BA$50)+COUNTIFS(STAFF!$U:$U,"Medical Contraindication",STAFF!$V:$V,"&lt;="&amp;BA$50)))</f>
        <v/>
      </c>
      <c r="BB62" s="27" t="str">
        <f ca="1">IF(BB$50="","",IF($L$1="CURRENT STAFF ONLY",COUNTIFS(STAFF!$L:$L,"Medical Contraindication",STAFF!$M:$M,"&lt;="&amp;BB$50,STAFF!$G:$G,"YES")+COUNTIFS(STAFF!$U:$U,"Medical Contraindication",STAFF!$V:$V,"&lt;="&amp;BB$50,STAFF!$G:$G,"YES"),COUNTIFS(STAFF!$L:$L,"Medical Contraindication",STAFF!$M:$M,"&lt;="&amp;BB$50)+COUNTIFS(STAFF!$U:$U,"Medical Contraindication",STAFF!$V:$V,"&lt;="&amp;BB$50)))</f>
        <v/>
      </c>
      <c r="BC62" s="27" t="str">
        <f ca="1">IF(BC$50="","",IF($L$1="CURRENT STAFF ONLY",COUNTIFS(STAFF!$L:$L,"Medical Contraindication",STAFF!$M:$M,"&lt;="&amp;BC$50,STAFF!$G:$G,"YES")+COUNTIFS(STAFF!$U:$U,"Medical Contraindication",STAFF!$V:$V,"&lt;="&amp;BC$50,STAFF!$G:$G,"YES"),COUNTIFS(STAFF!$L:$L,"Medical Contraindication",STAFF!$M:$M,"&lt;="&amp;BC$50)+COUNTIFS(STAFF!$U:$U,"Medical Contraindication",STAFF!$V:$V,"&lt;="&amp;BC$50)))</f>
        <v/>
      </c>
      <c r="BD62" s="27" t="str">
        <f ca="1">IF(BD$50="","",IF($L$1="CURRENT STAFF ONLY",COUNTIFS(STAFF!$L:$L,"Medical Contraindication",STAFF!$M:$M,"&lt;="&amp;BD$50,STAFF!$G:$G,"YES")+COUNTIFS(STAFF!$U:$U,"Medical Contraindication",STAFF!$V:$V,"&lt;="&amp;BD$50,STAFF!$G:$G,"YES"),COUNTIFS(STAFF!$L:$L,"Medical Contraindication",STAFF!$M:$M,"&lt;="&amp;BD$50)+COUNTIFS(STAFF!$U:$U,"Medical Contraindication",STAFF!$V:$V,"&lt;="&amp;BD$50)))</f>
        <v/>
      </c>
      <c r="BE62" s="27" t="str">
        <f ca="1">IF(BE$50="","",IF($L$1="CURRENT STAFF ONLY",COUNTIFS(STAFF!$L:$L,"Medical Contraindication",STAFF!$M:$M,"&lt;="&amp;BE$50,STAFF!$G:$G,"YES")+COUNTIFS(STAFF!$U:$U,"Medical Contraindication",STAFF!$V:$V,"&lt;="&amp;BE$50,STAFF!$G:$G,"YES"),COUNTIFS(STAFF!$L:$L,"Medical Contraindication",STAFF!$M:$M,"&lt;="&amp;BE$50)+COUNTIFS(STAFF!$U:$U,"Medical Contraindication",STAFF!$V:$V,"&lt;="&amp;BE$50)))</f>
        <v/>
      </c>
    </row>
    <row r="63" spans="1:57" ht="15.6">
      <c r="A63" s="41" t="s">
        <v>118</v>
      </c>
      <c r="B63" s="27">
        <f ca="1">IF(B$50="","",IF($L$1="CURRENT STAFF ONLY",COUNTIFS(STAFF!$L:$L,"Offered and Declined",STAFF!$M:$M,"&lt;="&amp;B$50,STAFF!$G:$G,"YES"),COUNTIFS(STAFF!$L:$L,"Offered and Declined",STAFF!$M:$M,"&lt;="&amp;B$50)))</f>
        <v>0</v>
      </c>
      <c r="C63" s="27">
        <f ca="1">IF(C$50="","",IF($L$1="CURRENT STAFF ONLY",COUNTIFS(STAFF!$L:$L,"Offered and Declined",STAFF!$M:$M,"&lt;="&amp;C$50,STAFF!$G:$G,"YES"),COUNTIFS(STAFF!$L:$L,"Offered and Declined",STAFF!$M:$M,"&lt;="&amp;C$50)))</f>
        <v>0</v>
      </c>
      <c r="D63" s="27">
        <f ca="1">IF(D$50="","",IF($L$1="CURRENT STAFF ONLY",COUNTIFS(STAFF!$L:$L,"Offered and Declined",STAFF!$M:$M,"&lt;="&amp;D$50,STAFF!$G:$G,"YES"),COUNTIFS(STAFF!$L:$L,"Offered and Declined",STAFF!$M:$M,"&lt;="&amp;D$50)))</f>
        <v>0</v>
      </c>
      <c r="E63" s="27">
        <f ca="1">IF(E$50="","",IF($L$1="CURRENT STAFF ONLY",COUNTIFS(STAFF!$L:$L,"Offered and Declined",STAFF!$M:$M,"&lt;="&amp;E$50,STAFF!$G:$G,"YES"),COUNTIFS(STAFF!$L:$L,"Offered and Declined",STAFF!$M:$M,"&lt;="&amp;E$50)))</f>
        <v>0</v>
      </c>
      <c r="F63" s="27">
        <f ca="1">IF(F$50="","",IF($L$1="CURRENT STAFF ONLY",COUNTIFS(STAFF!$L:$L,"Offered and Declined",STAFF!$M:$M,"&lt;="&amp;F$50,STAFF!$G:$G,"YES"),COUNTIFS(STAFF!$L:$L,"Offered and Declined",STAFF!$M:$M,"&lt;="&amp;F$50)))</f>
        <v>0</v>
      </c>
      <c r="G63" s="27">
        <f ca="1">IF(G$50="","",IF($L$1="CURRENT STAFF ONLY",COUNTIFS(STAFF!$L:$L,"Offered and Declined",STAFF!$M:$M,"&lt;="&amp;G$50,STAFF!$G:$G,"YES"),COUNTIFS(STAFF!$L:$L,"Offered and Declined",STAFF!$M:$M,"&lt;="&amp;G$50)))</f>
        <v>0</v>
      </c>
      <c r="H63" s="27">
        <f ca="1">IF(H$50="","",IF($L$1="CURRENT STAFF ONLY",COUNTIFS(STAFF!$L:$L,"Offered and Declined",STAFF!$M:$M,"&lt;="&amp;H$50,STAFF!$G:$G,"YES"),COUNTIFS(STAFF!$L:$L,"Offered and Declined",STAFF!$M:$M,"&lt;="&amp;H$50)))</f>
        <v>0</v>
      </c>
      <c r="I63" s="27">
        <f ca="1">IF(I$50="","",IF($L$1="CURRENT STAFF ONLY",COUNTIFS(STAFF!$L:$L,"Offered and Declined",STAFF!$M:$M,"&lt;="&amp;I$50,STAFF!$G:$G,"YES"),COUNTIFS(STAFF!$L:$L,"Offered and Declined",STAFF!$M:$M,"&lt;="&amp;I$50)))</f>
        <v>0</v>
      </c>
      <c r="J63" s="27">
        <f ca="1">IF(J$50="","",IF($L$1="CURRENT STAFF ONLY",COUNTIFS(STAFF!$L:$L,"Offered and Declined",STAFF!$M:$M,"&lt;="&amp;J$50,STAFF!$G:$G,"YES"),COUNTIFS(STAFF!$L:$L,"Offered and Declined",STAFF!$M:$M,"&lt;="&amp;J$50)))</f>
        <v>0</v>
      </c>
      <c r="K63" s="27">
        <f ca="1">IF(K$50="","",IF($L$1="CURRENT STAFF ONLY",COUNTIFS(STAFF!$L:$L,"Offered and Declined",STAFF!$M:$M,"&lt;="&amp;K$50,STAFF!$G:$G,"YES"),COUNTIFS(STAFF!$L:$L,"Offered and Declined",STAFF!$M:$M,"&lt;="&amp;K$50)))</f>
        <v>0</v>
      </c>
      <c r="L63" s="27">
        <f ca="1">IF(L$50="","",IF($L$1="CURRENT STAFF ONLY",COUNTIFS(STAFF!$L:$L,"Offered and Declined",STAFF!$M:$M,"&lt;="&amp;L$50,STAFF!$G:$G,"YES"),COUNTIFS(STAFF!$L:$L,"Offered and Declined",STAFF!$M:$M,"&lt;="&amp;L$50)))</f>
        <v>0</v>
      </c>
      <c r="M63" s="27">
        <f ca="1">IF(M$50="","",IF($L$1="CURRENT STAFF ONLY",COUNTIFS(STAFF!$L:$L,"Offered and Declined",STAFF!$M:$M,"&lt;="&amp;M$50,STAFF!$G:$G,"YES"),COUNTIFS(STAFF!$L:$L,"Offered and Declined",STAFF!$M:$M,"&lt;="&amp;M$50)))</f>
        <v>0</v>
      </c>
      <c r="N63" s="27">
        <f ca="1">IF(N$50="","",IF($L$1="CURRENT STAFF ONLY",COUNTIFS(STAFF!$L:$L,"Offered and Declined",STAFF!$M:$M,"&lt;="&amp;N$50,STAFF!$G:$G,"YES"),COUNTIFS(STAFF!$L:$L,"Offered and Declined",STAFF!$M:$M,"&lt;="&amp;N$50)))</f>
        <v>0</v>
      </c>
      <c r="O63" s="27">
        <f ca="1">IF(O$50="","",IF($L$1="CURRENT STAFF ONLY",COUNTIFS(STAFF!$L:$L,"Offered and Declined",STAFF!$M:$M,"&lt;="&amp;O$50,STAFF!$G:$G,"YES"),COUNTIFS(STAFF!$L:$L,"Offered and Declined",STAFF!$M:$M,"&lt;="&amp;O$50)))</f>
        <v>0</v>
      </c>
      <c r="P63" s="27">
        <f ca="1">IF(P$50="","",IF($L$1="CURRENT STAFF ONLY",COUNTIFS(STAFF!$L:$L,"Offered and Declined",STAFF!$M:$M,"&lt;="&amp;P$50,STAFF!$G:$G,"YES"),COUNTIFS(STAFF!$L:$L,"Offered and Declined",STAFF!$M:$M,"&lt;="&amp;P$50)))</f>
        <v>0</v>
      </c>
      <c r="Q63" s="27">
        <f ca="1">IF(Q$50="","",IF($L$1="CURRENT STAFF ONLY",COUNTIFS(STAFF!$L:$L,"Offered and Declined",STAFF!$M:$M,"&lt;="&amp;Q$50,STAFF!$G:$G,"YES"),COUNTIFS(STAFF!$L:$L,"Offered and Declined",STAFF!$M:$M,"&lt;="&amp;Q$50)))</f>
        <v>0</v>
      </c>
      <c r="R63" s="27">
        <f ca="1">IF(R$50="","",IF($L$1="CURRENT STAFF ONLY",COUNTIFS(STAFF!$L:$L,"Offered and Declined",STAFF!$M:$M,"&lt;="&amp;R$50,STAFF!$G:$G,"YES"),COUNTIFS(STAFF!$L:$L,"Offered and Declined",STAFF!$M:$M,"&lt;="&amp;R$50)))</f>
        <v>0</v>
      </c>
      <c r="S63" s="27">
        <f ca="1">IF(S$50="","",IF($L$1="CURRENT STAFF ONLY",COUNTIFS(STAFF!$L:$L,"Offered and Declined",STAFF!$M:$M,"&lt;="&amp;S$50,STAFF!$G:$G,"YES"),COUNTIFS(STAFF!$L:$L,"Offered and Declined",STAFF!$M:$M,"&lt;="&amp;S$50)))</f>
        <v>0</v>
      </c>
      <c r="T63" s="27">
        <f ca="1">IF(T$50="","",IF($L$1="CURRENT STAFF ONLY",COUNTIFS(STAFF!$L:$L,"Offered and Declined",STAFF!$M:$M,"&lt;="&amp;T$50,STAFF!$G:$G,"YES"),COUNTIFS(STAFF!$L:$L,"Offered and Declined",STAFF!$M:$M,"&lt;="&amp;T$50)))</f>
        <v>0</v>
      </c>
      <c r="U63" s="27">
        <f ca="1">IF(U$50="","",IF($L$1="CURRENT STAFF ONLY",COUNTIFS(STAFF!$L:$L,"Offered and Declined",STAFF!$M:$M,"&lt;="&amp;U$50,STAFF!$G:$G,"YES"),COUNTIFS(STAFF!$L:$L,"Offered and Declined",STAFF!$M:$M,"&lt;="&amp;U$50)))</f>
        <v>0</v>
      </c>
      <c r="V63" s="27">
        <f ca="1">IF(V$50="","",IF($L$1="CURRENT STAFF ONLY",COUNTIFS(STAFF!$L:$L,"Offered and Declined",STAFF!$M:$M,"&lt;="&amp;V$50,STAFF!$G:$G,"YES"),COUNTIFS(STAFF!$L:$L,"Offered and Declined",STAFF!$M:$M,"&lt;="&amp;V$50)))</f>
        <v>0</v>
      </c>
      <c r="W63" s="27">
        <f ca="1">IF(W$50="","",IF($L$1="CURRENT STAFF ONLY",COUNTIFS(STAFF!$L:$L,"Offered and Declined",STAFF!$M:$M,"&lt;="&amp;W$50,STAFF!$G:$G,"YES"),COUNTIFS(STAFF!$L:$L,"Offered and Declined",STAFF!$M:$M,"&lt;="&amp;W$50)))</f>
        <v>0</v>
      </c>
      <c r="X63" s="27">
        <f ca="1">IF(X$50="","",IF($L$1="CURRENT STAFF ONLY",COUNTIFS(STAFF!$L:$L,"Offered and Declined",STAFF!$M:$M,"&lt;="&amp;X$50,STAFF!$G:$G,"YES"),COUNTIFS(STAFF!$L:$L,"Offered and Declined",STAFF!$M:$M,"&lt;="&amp;X$50)))</f>
        <v>0</v>
      </c>
      <c r="Y63" s="27">
        <f ca="1">IF(Y$50="","",IF($L$1="CURRENT STAFF ONLY",COUNTIFS(STAFF!$L:$L,"Offered and Declined",STAFF!$M:$M,"&lt;="&amp;Y$50,STAFF!$G:$G,"YES"),COUNTIFS(STAFF!$L:$L,"Offered and Declined",STAFF!$M:$M,"&lt;="&amp;Y$50)))</f>
        <v>0</v>
      </c>
      <c r="Z63" s="27">
        <f ca="1">IF(Z$50="","",IF($L$1="CURRENT STAFF ONLY",COUNTIFS(STAFF!$L:$L,"Offered and Declined",STAFF!$M:$M,"&lt;="&amp;Z$50,STAFF!$G:$G,"YES"),COUNTIFS(STAFF!$L:$L,"Offered and Declined",STAFF!$M:$M,"&lt;="&amp;Z$50)))</f>
        <v>0</v>
      </c>
      <c r="AA63" s="27" t="str">
        <f ca="1">IF(AA$50="","",IF($L$1="CURRENT STAFF ONLY",COUNTIFS(STAFF!$L:$L,"Offered and Declined",STAFF!$M:$M,"&lt;="&amp;AA$50,STAFF!$G:$G,"YES"),COUNTIFS(STAFF!$L:$L,"Offered and Declined",STAFF!$M:$M,"&lt;="&amp;AA$50)))</f>
        <v/>
      </c>
      <c r="AB63" s="27" t="str">
        <f ca="1">IF(AB$50="","",IF($L$1="CURRENT STAFF ONLY",COUNTIFS(STAFF!$L:$L,"Offered and Declined",STAFF!$M:$M,"&lt;="&amp;AB$50,STAFF!$G:$G,"YES"),COUNTIFS(STAFF!$L:$L,"Offered and Declined",STAFF!$M:$M,"&lt;="&amp;AB$50)))</f>
        <v/>
      </c>
      <c r="AC63" s="27" t="str">
        <f ca="1">IF(AC$50="","",IF($L$1="CURRENT STAFF ONLY",COUNTIFS(STAFF!$L:$L,"Offered and Declined",STAFF!$M:$M,"&lt;="&amp;AC$50,STAFF!$G:$G,"YES"),COUNTIFS(STAFF!$L:$L,"Offered and Declined",STAFF!$M:$M,"&lt;="&amp;AC$50)))</f>
        <v/>
      </c>
      <c r="AD63" s="27" t="str">
        <f ca="1">IF(AD$50="","",IF($L$1="CURRENT STAFF ONLY",COUNTIFS(STAFF!$L:$L,"Offered and Declined",STAFF!$M:$M,"&lt;="&amp;AD$50,STAFF!$G:$G,"YES"),COUNTIFS(STAFF!$L:$L,"Offered and Declined",STAFF!$M:$M,"&lt;="&amp;AD$50)))</f>
        <v/>
      </c>
      <c r="AE63" s="27" t="str">
        <f ca="1">IF(AE$50="","",IF($L$1="CURRENT STAFF ONLY",COUNTIFS(STAFF!$L:$L,"Offered and Declined",STAFF!$M:$M,"&lt;="&amp;AE$50,STAFF!$G:$G,"YES"),COUNTIFS(STAFF!$L:$L,"Offered and Declined",STAFF!$M:$M,"&lt;="&amp;AE$50)))</f>
        <v/>
      </c>
      <c r="AF63" s="27" t="str">
        <f ca="1">IF(AF$50="","",IF($L$1="CURRENT STAFF ONLY",COUNTIFS(STAFF!$L:$L,"Offered and Declined",STAFF!$M:$M,"&lt;="&amp;AF$50,STAFF!$G:$G,"YES"),COUNTIFS(STAFF!$L:$L,"Offered and Declined",STAFF!$M:$M,"&lt;="&amp;AF$50)))</f>
        <v/>
      </c>
      <c r="AG63" s="27" t="str">
        <f ca="1">IF(AG$50="","",IF($L$1="CURRENT STAFF ONLY",COUNTIFS(STAFF!$L:$L,"Offered and Declined",STAFF!$M:$M,"&lt;="&amp;AG$50,STAFF!$G:$G,"YES"),COUNTIFS(STAFF!$L:$L,"Offered and Declined",STAFF!$M:$M,"&lt;="&amp;AG$50)))</f>
        <v/>
      </c>
      <c r="AH63" s="27" t="str">
        <f ca="1">IF(AH$50="","",IF($L$1="CURRENT STAFF ONLY",COUNTIFS(STAFF!$L:$L,"Offered and Declined",STAFF!$M:$M,"&lt;="&amp;AH$50,STAFF!$G:$G,"YES"),COUNTIFS(STAFF!$L:$L,"Offered and Declined",STAFF!$M:$M,"&lt;="&amp;AH$50)))</f>
        <v/>
      </c>
      <c r="AI63" s="27" t="str">
        <f ca="1">IF(AI$50="","",IF($L$1="CURRENT STAFF ONLY",COUNTIFS(STAFF!$L:$L,"Offered and Declined",STAFF!$M:$M,"&lt;="&amp;AI$50,STAFF!$G:$G,"YES"),COUNTIFS(STAFF!$L:$L,"Offered and Declined",STAFF!$M:$M,"&lt;="&amp;AI$50)))</f>
        <v/>
      </c>
      <c r="AJ63" s="27" t="str">
        <f ca="1">IF(AJ$50="","",IF($L$1="CURRENT STAFF ONLY",COUNTIFS(STAFF!$L:$L,"Offered and Declined",STAFF!$M:$M,"&lt;="&amp;AJ$50,STAFF!$G:$G,"YES"),COUNTIFS(STAFF!$L:$L,"Offered and Declined",STAFF!$M:$M,"&lt;="&amp;AJ$50)))</f>
        <v/>
      </c>
      <c r="AK63" s="27" t="str">
        <f ca="1">IF(AK$50="","",IF($L$1="CURRENT STAFF ONLY",COUNTIFS(STAFF!$L:$L,"Offered and Declined",STAFF!$M:$M,"&lt;="&amp;AK$50,STAFF!$G:$G,"YES"),COUNTIFS(STAFF!$L:$L,"Offered and Declined",STAFF!$M:$M,"&lt;="&amp;AK$50)))</f>
        <v/>
      </c>
      <c r="AL63" s="27" t="str">
        <f ca="1">IF(AL$50="","",IF($L$1="CURRENT STAFF ONLY",COUNTIFS(STAFF!$L:$L,"Offered and Declined",STAFF!$M:$M,"&lt;="&amp;AL$50,STAFF!$G:$G,"YES"),COUNTIFS(STAFF!$L:$L,"Offered and Declined",STAFF!$M:$M,"&lt;="&amp;AL$50)))</f>
        <v/>
      </c>
      <c r="AM63" s="27" t="str">
        <f ca="1">IF(AM$50="","",IF($L$1="CURRENT STAFF ONLY",COUNTIFS(STAFF!$L:$L,"Offered and Declined",STAFF!$M:$M,"&lt;="&amp;AM$50,STAFF!$G:$G,"YES"),COUNTIFS(STAFF!$L:$L,"Offered and Declined",STAFF!$M:$M,"&lt;="&amp;AM$50)))</f>
        <v/>
      </c>
      <c r="AN63" s="27" t="str">
        <f ca="1">IF(AN$50="","",IF($L$1="CURRENT STAFF ONLY",COUNTIFS(STAFF!$L:$L,"Offered and Declined",STAFF!$M:$M,"&lt;="&amp;AN$50,STAFF!$G:$G,"YES"),COUNTIFS(STAFF!$L:$L,"Offered and Declined",STAFF!$M:$M,"&lt;="&amp;AN$50)))</f>
        <v/>
      </c>
      <c r="AO63" s="27" t="str">
        <f ca="1">IF(AO$50="","",IF($L$1="CURRENT STAFF ONLY",COUNTIFS(STAFF!$L:$L,"Offered and Declined",STAFF!$M:$M,"&lt;="&amp;AO$50,STAFF!$G:$G,"YES"),COUNTIFS(STAFF!$L:$L,"Offered and Declined",STAFF!$M:$M,"&lt;="&amp;AO$50)))</f>
        <v/>
      </c>
      <c r="AP63" s="27" t="str">
        <f ca="1">IF(AP$50="","",IF($L$1="CURRENT STAFF ONLY",COUNTIFS(STAFF!$L:$L,"Offered and Declined",STAFF!$M:$M,"&lt;="&amp;AP$50,STAFF!$G:$G,"YES"),COUNTIFS(STAFF!$L:$L,"Offered and Declined",STAFF!$M:$M,"&lt;="&amp;AP$50)))</f>
        <v/>
      </c>
      <c r="AQ63" s="27" t="str">
        <f ca="1">IF(AQ$50="","",IF($L$1="CURRENT STAFF ONLY",COUNTIFS(STAFF!$L:$L,"Offered and Declined",STAFF!$M:$M,"&lt;="&amp;AQ$50,STAFF!$G:$G,"YES"),COUNTIFS(STAFF!$L:$L,"Offered and Declined",STAFF!$M:$M,"&lt;="&amp;AQ$50)))</f>
        <v/>
      </c>
      <c r="AR63" s="27" t="str">
        <f ca="1">IF(AR$50="","",IF($L$1="CURRENT STAFF ONLY",COUNTIFS(STAFF!$L:$L,"Offered and Declined",STAFF!$M:$M,"&lt;="&amp;AR$50,STAFF!$G:$G,"YES"),COUNTIFS(STAFF!$L:$L,"Offered and Declined",STAFF!$M:$M,"&lt;="&amp;AR$50)))</f>
        <v/>
      </c>
      <c r="AS63" s="27" t="str">
        <f ca="1">IF(AS$50="","",IF($L$1="CURRENT STAFF ONLY",COUNTIFS(STAFF!$L:$L,"Offered and Declined",STAFF!$M:$M,"&lt;="&amp;AS$50,STAFF!$G:$G,"YES"),COUNTIFS(STAFF!$L:$L,"Offered and Declined",STAFF!$M:$M,"&lt;="&amp;AS$50)))</f>
        <v/>
      </c>
      <c r="AT63" s="27" t="str">
        <f ca="1">IF(AT$50="","",IF($L$1="CURRENT STAFF ONLY",COUNTIFS(STAFF!$L:$L,"Offered and Declined",STAFF!$M:$M,"&lt;="&amp;AT$50,STAFF!$G:$G,"YES"),COUNTIFS(STAFF!$L:$L,"Offered and Declined",STAFF!$M:$M,"&lt;="&amp;AT$50)))</f>
        <v/>
      </c>
      <c r="AU63" s="27" t="str">
        <f ca="1">IF(AU$50="","",IF($L$1="CURRENT STAFF ONLY",COUNTIFS(STAFF!$L:$L,"Offered and Declined",STAFF!$M:$M,"&lt;="&amp;AU$50,STAFF!$G:$G,"YES"),COUNTIFS(STAFF!$L:$L,"Offered and Declined",STAFF!$M:$M,"&lt;="&amp;AU$50)))</f>
        <v/>
      </c>
      <c r="AV63" s="27" t="str">
        <f ca="1">IF(AV$50="","",IF($L$1="CURRENT STAFF ONLY",COUNTIFS(STAFF!$L:$L,"Offered and Declined",STAFF!$M:$M,"&lt;="&amp;AV$50,STAFF!$G:$G,"YES"),COUNTIFS(STAFF!$L:$L,"Offered and Declined",STAFF!$M:$M,"&lt;="&amp;AV$50)))</f>
        <v/>
      </c>
      <c r="AW63" s="27" t="str">
        <f ca="1">IF(AW$50="","",IF($L$1="CURRENT STAFF ONLY",COUNTIFS(STAFF!$L:$L,"Offered and Declined",STAFF!$M:$M,"&lt;="&amp;AW$50,STAFF!$G:$G,"YES"),COUNTIFS(STAFF!$L:$L,"Offered and Declined",STAFF!$M:$M,"&lt;="&amp;AW$50)))</f>
        <v/>
      </c>
      <c r="AX63" s="27" t="str">
        <f ca="1">IF(AX$50="","",IF($L$1="CURRENT STAFF ONLY",COUNTIFS(STAFF!$L:$L,"Offered and Declined",STAFF!$M:$M,"&lt;="&amp;AX$50,STAFF!$G:$G,"YES"),COUNTIFS(STAFF!$L:$L,"Offered and Declined",STAFF!$M:$M,"&lt;="&amp;AX$50)))</f>
        <v/>
      </c>
      <c r="AY63" s="27" t="str">
        <f ca="1">IF(AY$50="","",IF($L$1="CURRENT STAFF ONLY",COUNTIFS(STAFF!$L:$L,"Offered and Declined",STAFF!$M:$M,"&lt;="&amp;AY$50,STAFF!$G:$G,"YES"),COUNTIFS(STAFF!$L:$L,"Offered and Declined",STAFF!$M:$M,"&lt;="&amp;AY$50)))</f>
        <v/>
      </c>
      <c r="AZ63" s="27" t="str">
        <f ca="1">IF(AZ$50="","",IF($L$1="CURRENT STAFF ONLY",COUNTIFS(STAFF!$L:$L,"Offered and Declined",STAFF!$M:$M,"&lt;="&amp;AZ$50,STAFF!$G:$G,"YES"),COUNTIFS(STAFF!$L:$L,"Offered and Declined",STAFF!$M:$M,"&lt;="&amp;AZ$50)))</f>
        <v/>
      </c>
      <c r="BA63" s="27" t="str">
        <f ca="1">IF(BA$50="","",IF($L$1="CURRENT STAFF ONLY",COUNTIFS(STAFF!$L:$L,"Offered and Declined",STAFF!$M:$M,"&lt;="&amp;BA$50,STAFF!$G:$G,"YES"),COUNTIFS(STAFF!$L:$L,"Offered and Declined",STAFF!$M:$M,"&lt;="&amp;BA$50)))</f>
        <v/>
      </c>
      <c r="BB63" s="27" t="str">
        <f ca="1">IF(BB$50="","",IF($L$1="CURRENT STAFF ONLY",COUNTIFS(STAFF!$L:$L,"Offered and Declined",STAFF!$M:$M,"&lt;="&amp;BB$50,STAFF!$G:$G,"YES"),COUNTIFS(STAFF!$L:$L,"Offered and Declined",STAFF!$M:$M,"&lt;="&amp;BB$50)))</f>
        <v/>
      </c>
      <c r="BC63" s="27" t="str">
        <f ca="1">IF(BC$50="","",IF($L$1="CURRENT STAFF ONLY",COUNTIFS(STAFF!$L:$L,"Offered and Declined",STAFF!$M:$M,"&lt;="&amp;BC$50,STAFF!$G:$G,"YES"),COUNTIFS(STAFF!$L:$L,"Offered and Declined",STAFF!$M:$M,"&lt;="&amp;BC$50)))</f>
        <v/>
      </c>
      <c r="BD63" s="27" t="str">
        <f ca="1">IF(BD$50="","",IF($L$1="CURRENT STAFF ONLY",COUNTIFS(STAFF!$L:$L,"Offered and Declined",STAFF!$M:$M,"&lt;="&amp;BD$50,STAFF!$G:$G,"YES"),COUNTIFS(STAFF!$L:$L,"Offered and Declined",STAFF!$M:$M,"&lt;="&amp;BD$50)))</f>
        <v/>
      </c>
      <c r="BE63" s="27" t="str">
        <f ca="1">IF(BE$50="","",IF($L$1="CURRENT STAFF ONLY",COUNTIFS(STAFF!$L:$L,"Offered and Declined",STAFF!$M:$M,"&lt;="&amp;BE$50,STAFF!$G:$G,"YES"),COUNTIFS(STAFF!$L:$L,"Offered and Declined",STAFF!$M:$M,"&lt;="&amp;BE$50)))</f>
        <v/>
      </c>
    </row>
    <row r="64" spans="1:57" ht="31.15">
      <c r="A64" s="41" t="s">
        <v>119</v>
      </c>
      <c r="B64" s="27">
        <f ca="1">IF(B$50="","",IF($L$1="CURRENT STAFF ONLY",COUNTIFS(STAFF!$K:$K,"Accepted",STAFF!$U:$U,"Offered and Declined",STAFF!$V:$V,"&lt;="&amp;B$50,STAFF!$G:$G,"YES"),COUNTIFS(STAFF!$K:$K,"Accepted",STAFF!$U:$U,"Offered and Declined",STAFF!$V:$V,"&lt;="&amp;B$50)))</f>
        <v>0</v>
      </c>
      <c r="C64" s="27">
        <f ca="1">IF(C$50="","",IF($L$1="CURRENT STAFF ONLY",COUNTIFS(STAFF!$K:$K,"Accepted",STAFF!$U:$U,"Offered and Declined",STAFF!$V:$V,"&lt;="&amp;C$50,STAFF!$G:$G,"YES"),COUNTIFS(STAFF!$K:$K,"Accepted",STAFF!$U:$U,"Offered and Declined",STAFF!$V:$V,"&lt;="&amp;C$50)))</f>
        <v>0</v>
      </c>
      <c r="D64" s="27">
        <f ca="1">IF(D$50="","",IF($L$1="CURRENT STAFF ONLY",COUNTIFS(STAFF!$K:$K,"Accepted",STAFF!$U:$U,"Offered and Declined",STAFF!$V:$V,"&lt;="&amp;D$50,STAFF!$G:$G,"YES"),COUNTIFS(STAFF!$K:$K,"Accepted",STAFF!$U:$U,"Offered and Declined",STAFF!$V:$V,"&lt;="&amp;D$50)))</f>
        <v>0</v>
      </c>
      <c r="E64" s="27">
        <f ca="1">IF(E$50="","",IF($L$1="CURRENT STAFF ONLY",COUNTIFS(STAFF!$K:$K,"Accepted",STAFF!$U:$U,"Offered and Declined",STAFF!$V:$V,"&lt;="&amp;E$50,STAFF!$G:$G,"YES"),COUNTIFS(STAFF!$K:$K,"Accepted",STAFF!$U:$U,"Offered and Declined",STAFF!$V:$V,"&lt;="&amp;E$50)))</f>
        <v>0</v>
      </c>
      <c r="F64" s="27">
        <f ca="1">IF(F$50="","",IF($L$1="CURRENT STAFF ONLY",COUNTIFS(STAFF!$K:$K,"Accepted",STAFF!$U:$U,"Offered and Declined",STAFF!$V:$V,"&lt;="&amp;F$50,STAFF!$G:$G,"YES"),COUNTIFS(STAFF!$K:$K,"Accepted",STAFF!$U:$U,"Offered and Declined",STAFF!$V:$V,"&lt;="&amp;F$50)))</f>
        <v>0</v>
      </c>
      <c r="G64" s="27">
        <f ca="1">IF(G$50="","",IF($L$1="CURRENT STAFF ONLY",COUNTIFS(STAFF!$K:$K,"Accepted",STAFF!$U:$U,"Offered and Declined",STAFF!$V:$V,"&lt;="&amp;G$50,STAFF!$G:$G,"YES"),COUNTIFS(STAFF!$K:$K,"Accepted",STAFF!$U:$U,"Offered and Declined",STAFF!$V:$V,"&lt;="&amp;G$50)))</f>
        <v>0</v>
      </c>
      <c r="H64" s="27">
        <f ca="1">IF(H$50="","",IF($L$1="CURRENT STAFF ONLY",COUNTIFS(STAFF!$K:$K,"Accepted",STAFF!$U:$U,"Offered and Declined",STAFF!$V:$V,"&lt;="&amp;H$50,STAFF!$G:$G,"YES"),COUNTIFS(STAFF!$K:$K,"Accepted",STAFF!$U:$U,"Offered and Declined",STAFF!$V:$V,"&lt;="&amp;H$50)))</f>
        <v>0</v>
      </c>
      <c r="I64" s="27">
        <f ca="1">IF(I$50="","",IF($L$1="CURRENT STAFF ONLY",COUNTIFS(STAFF!$K:$K,"Accepted",STAFF!$U:$U,"Offered and Declined",STAFF!$V:$V,"&lt;="&amp;I$50,STAFF!$G:$G,"YES"),COUNTIFS(STAFF!$K:$K,"Accepted",STAFF!$U:$U,"Offered and Declined",STAFF!$V:$V,"&lt;="&amp;I$50)))</f>
        <v>0</v>
      </c>
      <c r="J64" s="27">
        <f ca="1">IF(J$50="","",IF($L$1="CURRENT STAFF ONLY",COUNTIFS(STAFF!$K:$K,"Accepted",STAFF!$U:$U,"Offered and Declined",STAFF!$V:$V,"&lt;="&amp;J$50,STAFF!$G:$G,"YES"),COUNTIFS(STAFF!$K:$K,"Accepted",STAFF!$U:$U,"Offered and Declined",STAFF!$V:$V,"&lt;="&amp;J$50)))</f>
        <v>0</v>
      </c>
      <c r="K64" s="27">
        <f ca="1">IF(K$50="","",IF($L$1="CURRENT STAFF ONLY",COUNTIFS(STAFF!$K:$K,"Accepted",STAFF!$U:$U,"Offered and Declined",STAFF!$V:$V,"&lt;="&amp;K$50,STAFF!$G:$G,"YES"),COUNTIFS(STAFF!$K:$K,"Accepted",STAFF!$U:$U,"Offered and Declined",STAFF!$V:$V,"&lt;="&amp;K$50)))</f>
        <v>0</v>
      </c>
      <c r="L64" s="27">
        <f ca="1">IF(L$50="","",IF($L$1="CURRENT STAFF ONLY",COUNTIFS(STAFF!$K:$K,"Accepted",STAFF!$U:$U,"Offered and Declined",STAFF!$V:$V,"&lt;="&amp;L$50,STAFF!$G:$G,"YES"),COUNTIFS(STAFF!$K:$K,"Accepted",STAFF!$U:$U,"Offered and Declined",STAFF!$V:$V,"&lt;="&amp;L$50)))</f>
        <v>0</v>
      </c>
      <c r="M64" s="27">
        <f ca="1">IF(M$50="","",IF($L$1="CURRENT STAFF ONLY",COUNTIFS(STAFF!$K:$K,"Accepted",STAFF!$U:$U,"Offered and Declined",STAFF!$V:$V,"&lt;="&amp;M$50,STAFF!$G:$G,"YES"),COUNTIFS(STAFF!$K:$K,"Accepted",STAFF!$U:$U,"Offered and Declined",STAFF!$V:$V,"&lt;="&amp;M$50)))</f>
        <v>0</v>
      </c>
      <c r="N64" s="27">
        <f ca="1">IF(N$50="","",IF($L$1="CURRENT STAFF ONLY",COUNTIFS(STAFF!$K:$K,"Accepted",STAFF!$U:$U,"Offered and Declined",STAFF!$V:$V,"&lt;="&amp;N$50,STAFF!$G:$G,"YES"),COUNTIFS(STAFF!$K:$K,"Accepted",STAFF!$U:$U,"Offered and Declined",STAFF!$V:$V,"&lt;="&amp;N$50)))</f>
        <v>0</v>
      </c>
      <c r="O64" s="27">
        <f ca="1">IF(O$50="","",IF($L$1="CURRENT STAFF ONLY",COUNTIFS(STAFF!$K:$K,"Accepted",STAFF!$U:$U,"Offered and Declined",STAFF!$V:$V,"&lt;="&amp;O$50,STAFF!$G:$G,"YES"),COUNTIFS(STAFF!$K:$K,"Accepted",STAFF!$U:$U,"Offered and Declined",STAFF!$V:$V,"&lt;="&amp;O$50)))</f>
        <v>0</v>
      </c>
      <c r="P64" s="27">
        <f ca="1">IF(P$50="","",IF($L$1="CURRENT STAFF ONLY",COUNTIFS(STAFF!$K:$K,"Accepted",STAFF!$U:$U,"Offered and Declined",STAFF!$V:$V,"&lt;="&amp;P$50,STAFF!$G:$G,"YES"),COUNTIFS(STAFF!$K:$K,"Accepted",STAFF!$U:$U,"Offered and Declined",STAFF!$V:$V,"&lt;="&amp;P$50)))</f>
        <v>0</v>
      </c>
      <c r="Q64" s="27">
        <f ca="1">IF(Q$50="","",IF($L$1="CURRENT STAFF ONLY",COUNTIFS(STAFF!$K:$K,"Accepted",STAFF!$U:$U,"Offered and Declined",STAFF!$V:$V,"&lt;="&amp;Q$50,STAFF!$G:$G,"YES"),COUNTIFS(STAFF!$K:$K,"Accepted",STAFF!$U:$U,"Offered and Declined",STAFF!$V:$V,"&lt;="&amp;Q$50)))</f>
        <v>0</v>
      </c>
      <c r="R64" s="27">
        <f ca="1">IF(R$50="","",IF($L$1="CURRENT STAFF ONLY",COUNTIFS(STAFF!$K:$K,"Accepted",STAFF!$U:$U,"Offered and Declined",STAFF!$V:$V,"&lt;="&amp;R$50,STAFF!$G:$G,"YES"),COUNTIFS(STAFF!$K:$K,"Accepted",STAFF!$U:$U,"Offered and Declined",STAFF!$V:$V,"&lt;="&amp;R$50)))</f>
        <v>0</v>
      </c>
      <c r="S64" s="27">
        <f ca="1">IF(S$50="","",IF($L$1="CURRENT STAFF ONLY",COUNTIFS(STAFF!$K:$K,"Accepted",STAFF!$U:$U,"Offered and Declined",STAFF!$V:$V,"&lt;="&amp;S$50,STAFF!$G:$G,"YES"),COUNTIFS(STAFF!$K:$K,"Accepted",STAFF!$U:$U,"Offered and Declined",STAFF!$V:$V,"&lt;="&amp;S$50)))</f>
        <v>0</v>
      </c>
      <c r="T64" s="27">
        <f ca="1">IF(T$50="","",IF($L$1="CURRENT STAFF ONLY",COUNTIFS(STAFF!$K:$K,"Accepted",STAFF!$U:$U,"Offered and Declined",STAFF!$V:$V,"&lt;="&amp;T$50,STAFF!$G:$G,"YES"),COUNTIFS(STAFF!$K:$K,"Accepted",STAFF!$U:$U,"Offered and Declined",STAFF!$V:$V,"&lt;="&amp;T$50)))</f>
        <v>0</v>
      </c>
      <c r="U64" s="27">
        <f ca="1">IF(U$50="","",IF($L$1="CURRENT STAFF ONLY",COUNTIFS(STAFF!$K:$K,"Accepted",STAFF!$U:$U,"Offered and Declined",STAFF!$V:$V,"&lt;="&amp;U$50,STAFF!$G:$G,"YES"),COUNTIFS(STAFF!$K:$K,"Accepted",STAFF!$U:$U,"Offered and Declined",STAFF!$V:$V,"&lt;="&amp;U$50)))</f>
        <v>0</v>
      </c>
      <c r="V64" s="27">
        <f ca="1">IF(V$50="","",IF($L$1="CURRENT STAFF ONLY",COUNTIFS(STAFF!$K:$K,"Accepted",STAFF!$U:$U,"Offered and Declined",STAFF!$V:$V,"&lt;="&amp;V$50,STAFF!$G:$G,"YES"),COUNTIFS(STAFF!$K:$K,"Accepted",STAFF!$U:$U,"Offered and Declined",STAFF!$V:$V,"&lt;="&amp;V$50)))</f>
        <v>0</v>
      </c>
      <c r="W64" s="27">
        <f ca="1">IF(W$50="","",IF($L$1="CURRENT STAFF ONLY",COUNTIFS(STAFF!$K:$K,"Accepted",STAFF!$U:$U,"Offered and Declined",STAFF!$V:$V,"&lt;="&amp;W$50,STAFF!$G:$G,"YES"),COUNTIFS(STAFF!$K:$K,"Accepted",STAFF!$U:$U,"Offered and Declined",STAFF!$V:$V,"&lt;="&amp;W$50)))</f>
        <v>0</v>
      </c>
      <c r="X64" s="27">
        <f ca="1">IF(X$50="","",IF($L$1="CURRENT STAFF ONLY",COUNTIFS(STAFF!$K:$K,"Accepted",STAFF!$U:$U,"Offered and Declined",STAFF!$V:$V,"&lt;="&amp;X$50,STAFF!$G:$G,"YES"),COUNTIFS(STAFF!$K:$K,"Accepted",STAFF!$U:$U,"Offered and Declined",STAFF!$V:$V,"&lt;="&amp;X$50)))</f>
        <v>0</v>
      </c>
      <c r="Y64" s="27">
        <f ca="1">IF(Y$50="","",IF($L$1="CURRENT STAFF ONLY",COUNTIFS(STAFF!$K:$K,"Accepted",STAFF!$U:$U,"Offered and Declined",STAFF!$V:$V,"&lt;="&amp;Y$50,STAFF!$G:$G,"YES"),COUNTIFS(STAFF!$K:$K,"Accepted",STAFF!$U:$U,"Offered and Declined",STAFF!$V:$V,"&lt;="&amp;Y$50)))</f>
        <v>0</v>
      </c>
      <c r="Z64" s="27">
        <f ca="1">IF(Z$50="","",IF($L$1="CURRENT STAFF ONLY",COUNTIFS(STAFF!$K:$K,"Accepted",STAFF!$U:$U,"Offered and Declined",STAFF!$V:$V,"&lt;="&amp;Z$50,STAFF!$G:$G,"YES"),COUNTIFS(STAFF!$K:$K,"Accepted",STAFF!$U:$U,"Offered and Declined",STAFF!$V:$V,"&lt;="&amp;Z$50)))</f>
        <v>0</v>
      </c>
      <c r="AA64" s="27" t="str">
        <f ca="1">IF(AA$50="","",IF($L$1="CURRENT STAFF ONLY",COUNTIFS(STAFF!$K:$K,"Accepted",STAFF!$U:$U,"Offered and Declined",STAFF!$V:$V,"&lt;="&amp;AA$50,STAFF!$G:$G,"YES"),COUNTIFS(STAFF!$K:$K,"Accepted",STAFF!$U:$U,"Offered and Declined",STAFF!$V:$V,"&lt;="&amp;AA$50)))</f>
        <v/>
      </c>
      <c r="AB64" s="27" t="str">
        <f ca="1">IF(AB$50="","",IF($L$1="CURRENT STAFF ONLY",COUNTIFS(STAFF!$K:$K,"Accepted",STAFF!$U:$U,"Offered and Declined",STAFF!$V:$V,"&lt;="&amp;AB$50,STAFF!$G:$G,"YES"),COUNTIFS(STAFF!$K:$K,"Accepted",STAFF!$U:$U,"Offered and Declined",STAFF!$V:$V,"&lt;="&amp;AB$50)))</f>
        <v/>
      </c>
      <c r="AC64" s="27" t="str">
        <f ca="1">IF(AC$50="","",IF($L$1="CURRENT STAFF ONLY",COUNTIFS(STAFF!$K:$K,"Accepted",STAFF!$U:$U,"Offered and Declined",STAFF!$V:$V,"&lt;="&amp;AC$50,STAFF!$G:$G,"YES"),COUNTIFS(STAFF!$K:$K,"Accepted",STAFF!$U:$U,"Offered and Declined",STAFF!$V:$V,"&lt;="&amp;AC$50)))</f>
        <v/>
      </c>
      <c r="AD64" s="27" t="str">
        <f ca="1">IF(AD$50="","",IF($L$1="CURRENT STAFF ONLY",COUNTIFS(STAFF!$K:$K,"Accepted",STAFF!$U:$U,"Offered and Declined",STAFF!$V:$V,"&lt;="&amp;AD$50,STAFF!$G:$G,"YES"),COUNTIFS(STAFF!$K:$K,"Accepted",STAFF!$U:$U,"Offered and Declined",STAFF!$V:$V,"&lt;="&amp;AD$50)))</f>
        <v/>
      </c>
      <c r="AE64" s="27" t="str">
        <f ca="1">IF(AE$50="","",IF($L$1="CURRENT STAFF ONLY",COUNTIFS(STAFF!$K:$K,"Accepted",STAFF!$U:$U,"Offered and Declined",STAFF!$V:$V,"&lt;="&amp;AE$50,STAFF!$G:$G,"YES"),COUNTIFS(STAFF!$K:$K,"Accepted",STAFF!$U:$U,"Offered and Declined",STAFF!$V:$V,"&lt;="&amp;AE$50)))</f>
        <v/>
      </c>
      <c r="AF64" s="27" t="str">
        <f ca="1">IF(AF$50="","",IF($L$1="CURRENT STAFF ONLY",COUNTIFS(STAFF!$K:$K,"Accepted",STAFF!$U:$U,"Offered and Declined",STAFF!$V:$V,"&lt;="&amp;AF$50,STAFF!$G:$G,"YES"),COUNTIFS(STAFF!$K:$K,"Accepted",STAFF!$U:$U,"Offered and Declined",STAFF!$V:$V,"&lt;="&amp;AF$50)))</f>
        <v/>
      </c>
      <c r="AG64" s="27" t="str">
        <f ca="1">IF(AG$50="","",IF($L$1="CURRENT STAFF ONLY",COUNTIFS(STAFF!$K:$K,"Accepted",STAFF!$U:$U,"Offered and Declined",STAFF!$V:$V,"&lt;="&amp;AG$50,STAFF!$G:$G,"YES"),COUNTIFS(STAFF!$K:$K,"Accepted",STAFF!$U:$U,"Offered and Declined",STAFF!$V:$V,"&lt;="&amp;AG$50)))</f>
        <v/>
      </c>
      <c r="AH64" s="27" t="str">
        <f ca="1">IF(AH$50="","",IF($L$1="CURRENT STAFF ONLY",COUNTIFS(STAFF!$K:$K,"Accepted",STAFF!$U:$U,"Offered and Declined",STAFF!$V:$V,"&lt;="&amp;AH$50,STAFF!$G:$G,"YES"),COUNTIFS(STAFF!$K:$K,"Accepted",STAFF!$U:$U,"Offered and Declined",STAFF!$V:$V,"&lt;="&amp;AH$50)))</f>
        <v/>
      </c>
      <c r="AI64" s="27" t="str">
        <f ca="1">IF(AI$50="","",IF($L$1="CURRENT STAFF ONLY",COUNTIFS(STAFF!$K:$K,"Accepted",STAFF!$U:$U,"Offered and Declined",STAFF!$V:$V,"&lt;="&amp;AI$50,STAFF!$G:$G,"YES"),COUNTIFS(STAFF!$K:$K,"Accepted",STAFF!$U:$U,"Offered and Declined",STAFF!$V:$V,"&lt;="&amp;AI$50)))</f>
        <v/>
      </c>
      <c r="AJ64" s="27" t="str">
        <f ca="1">IF(AJ$50="","",IF($L$1="CURRENT STAFF ONLY",COUNTIFS(STAFF!$K:$K,"Accepted",STAFF!$U:$U,"Offered and Declined",STAFF!$V:$V,"&lt;="&amp;AJ$50,STAFF!$G:$G,"YES"),COUNTIFS(STAFF!$K:$K,"Accepted",STAFF!$U:$U,"Offered and Declined",STAFF!$V:$V,"&lt;="&amp;AJ$50)))</f>
        <v/>
      </c>
      <c r="AK64" s="27" t="str">
        <f ca="1">IF(AK$50="","",IF($L$1="CURRENT STAFF ONLY",COUNTIFS(STAFF!$K:$K,"Accepted",STAFF!$U:$U,"Offered and Declined",STAFF!$V:$V,"&lt;="&amp;AK$50,STAFF!$G:$G,"YES"),COUNTIFS(STAFF!$K:$K,"Accepted",STAFF!$U:$U,"Offered and Declined",STAFF!$V:$V,"&lt;="&amp;AK$50)))</f>
        <v/>
      </c>
      <c r="AL64" s="27" t="str">
        <f ca="1">IF(AL$50="","",IF($L$1="CURRENT STAFF ONLY",COUNTIFS(STAFF!$K:$K,"Accepted",STAFF!$U:$U,"Offered and Declined",STAFF!$V:$V,"&lt;="&amp;AL$50,STAFF!$G:$G,"YES"),COUNTIFS(STAFF!$K:$K,"Accepted",STAFF!$U:$U,"Offered and Declined",STAFF!$V:$V,"&lt;="&amp;AL$50)))</f>
        <v/>
      </c>
      <c r="AM64" s="27" t="str">
        <f ca="1">IF(AM$50="","",IF($L$1="CURRENT STAFF ONLY",COUNTIFS(STAFF!$K:$K,"Accepted",STAFF!$U:$U,"Offered and Declined",STAFF!$V:$V,"&lt;="&amp;AM$50,STAFF!$G:$G,"YES"),COUNTIFS(STAFF!$K:$K,"Accepted",STAFF!$U:$U,"Offered and Declined",STAFF!$V:$V,"&lt;="&amp;AM$50)))</f>
        <v/>
      </c>
      <c r="AN64" s="27" t="str">
        <f ca="1">IF(AN$50="","",IF($L$1="CURRENT STAFF ONLY",COUNTIFS(STAFF!$K:$K,"Accepted",STAFF!$U:$U,"Offered and Declined",STAFF!$V:$V,"&lt;="&amp;AN$50,STAFF!$G:$G,"YES"),COUNTIFS(STAFF!$K:$K,"Accepted",STAFF!$U:$U,"Offered and Declined",STAFF!$V:$V,"&lt;="&amp;AN$50)))</f>
        <v/>
      </c>
      <c r="AO64" s="27" t="str">
        <f ca="1">IF(AO$50="","",IF($L$1="CURRENT STAFF ONLY",COUNTIFS(STAFF!$K:$K,"Accepted",STAFF!$U:$U,"Offered and Declined",STAFF!$V:$V,"&lt;="&amp;AO$50,STAFF!$G:$G,"YES"),COUNTIFS(STAFF!$K:$K,"Accepted",STAFF!$U:$U,"Offered and Declined",STAFF!$V:$V,"&lt;="&amp;AO$50)))</f>
        <v/>
      </c>
      <c r="AP64" s="27" t="str">
        <f ca="1">IF(AP$50="","",IF($L$1="CURRENT STAFF ONLY",COUNTIFS(STAFF!$K:$K,"Accepted",STAFF!$U:$U,"Offered and Declined",STAFF!$V:$V,"&lt;="&amp;AP$50,STAFF!$G:$G,"YES"),COUNTIFS(STAFF!$K:$K,"Accepted",STAFF!$U:$U,"Offered and Declined",STAFF!$V:$V,"&lt;="&amp;AP$50)))</f>
        <v/>
      </c>
      <c r="AQ64" s="27" t="str">
        <f ca="1">IF(AQ$50="","",IF($L$1="CURRENT STAFF ONLY",COUNTIFS(STAFF!$K:$K,"Accepted",STAFF!$U:$U,"Offered and Declined",STAFF!$V:$V,"&lt;="&amp;AQ$50,STAFF!$G:$G,"YES"),COUNTIFS(STAFF!$K:$K,"Accepted",STAFF!$U:$U,"Offered and Declined",STAFF!$V:$V,"&lt;="&amp;AQ$50)))</f>
        <v/>
      </c>
      <c r="AR64" s="27" t="str">
        <f ca="1">IF(AR$50="","",IF($L$1="CURRENT STAFF ONLY",COUNTIFS(STAFF!$K:$K,"Accepted",STAFF!$U:$U,"Offered and Declined",STAFF!$V:$V,"&lt;="&amp;AR$50,STAFF!$G:$G,"YES"),COUNTIFS(STAFF!$K:$K,"Accepted",STAFF!$U:$U,"Offered and Declined",STAFF!$V:$V,"&lt;="&amp;AR$50)))</f>
        <v/>
      </c>
      <c r="AS64" s="27" t="str">
        <f ca="1">IF(AS$50="","",IF($L$1="CURRENT STAFF ONLY",COUNTIFS(STAFF!$K:$K,"Accepted",STAFF!$U:$U,"Offered and Declined",STAFF!$V:$V,"&lt;="&amp;AS$50,STAFF!$G:$G,"YES"),COUNTIFS(STAFF!$K:$K,"Accepted",STAFF!$U:$U,"Offered and Declined",STAFF!$V:$V,"&lt;="&amp;AS$50)))</f>
        <v/>
      </c>
      <c r="AT64" s="27" t="str">
        <f ca="1">IF(AT$50="","",IF($L$1="CURRENT STAFF ONLY",COUNTIFS(STAFF!$K:$K,"Accepted",STAFF!$U:$U,"Offered and Declined",STAFF!$V:$V,"&lt;="&amp;AT$50,STAFF!$G:$G,"YES"),COUNTIFS(STAFF!$K:$K,"Accepted",STAFF!$U:$U,"Offered and Declined",STAFF!$V:$V,"&lt;="&amp;AT$50)))</f>
        <v/>
      </c>
      <c r="AU64" s="27" t="str">
        <f ca="1">IF(AU$50="","",IF($L$1="CURRENT STAFF ONLY",COUNTIFS(STAFF!$K:$K,"Accepted",STAFF!$U:$U,"Offered and Declined",STAFF!$V:$V,"&lt;="&amp;AU$50,STAFF!$G:$G,"YES"),COUNTIFS(STAFF!$K:$K,"Accepted",STAFF!$U:$U,"Offered and Declined",STAFF!$V:$V,"&lt;="&amp;AU$50)))</f>
        <v/>
      </c>
      <c r="AV64" s="27" t="str">
        <f ca="1">IF(AV$50="","",IF($L$1="CURRENT STAFF ONLY",COUNTIFS(STAFF!$K:$K,"Accepted",STAFF!$U:$U,"Offered and Declined",STAFF!$V:$V,"&lt;="&amp;AV$50,STAFF!$G:$G,"YES"),COUNTIFS(STAFF!$K:$K,"Accepted",STAFF!$U:$U,"Offered and Declined",STAFF!$V:$V,"&lt;="&amp;AV$50)))</f>
        <v/>
      </c>
      <c r="AW64" s="27" t="str">
        <f ca="1">IF(AW$50="","",IF($L$1="CURRENT STAFF ONLY",COUNTIFS(STAFF!$K:$K,"Accepted",STAFF!$U:$U,"Offered and Declined",STAFF!$V:$V,"&lt;="&amp;AW$50,STAFF!$G:$G,"YES"),COUNTIFS(STAFF!$K:$K,"Accepted",STAFF!$U:$U,"Offered and Declined",STAFF!$V:$V,"&lt;="&amp;AW$50)))</f>
        <v/>
      </c>
      <c r="AX64" s="27" t="str">
        <f ca="1">IF(AX$50="","",IF($L$1="CURRENT STAFF ONLY",COUNTIFS(STAFF!$K:$K,"Accepted",STAFF!$U:$U,"Offered and Declined",STAFF!$V:$V,"&lt;="&amp;AX$50,STAFF!$G:$G,"YES"),COUNTIFS(STAFF!$K:$K,"Accepted",STAFF!$U:$U,"Offered and Declined",STAFF!$V:$V,"&lt;="&amp;AX$50)))</f>
        <v/>
      </c>
      <c r="AY64" s="27" t="str">
        <f ca="1">IF(AY$50="","",IF($L$1="CURRENT STAFF ONLY",COUNTIFS(STAFF!$K:$K,"Accepted",STAFF!$U:$U,"Offered and Declined",STAFF!$V:$V,"&lt;="&amp;AY$50,STAFF!$G:$G,"YES"),COUNTIFS(STAFF!$K:$K,"Accepted",STAFF!$U:$U,"Offered and Declined",STAFF!$V:$V,"&lt;="&amp;AY$50)))</f>
        <v/>
      </c>
      <c r="AZ64" s="27" t="str">
        <f ca="1">IF(AZ$50="","",IF($L$1="CURRENT STAFF ONLY",COUNTIFS(STAFF!$K:$K,"Accepted",STAFF!$U:$U,"Offered and Declined",STAFF!$V:$V,"&lt;="&amp;AZ$50,STAFF!$G:$G,"YES"),COUNTIFS(STAFF!$K:$K,"Accepted",STAFF!$U:$U,"Offered and Declined",STAFF!$V:$V,"&lt;="&amp;AZ$50)))</f>
        <v/>
      </c>
      <c r="BA64" s="27" t="str">
        <f ca="1">IF(BA$50="","",IF($L$1="CURRENT STAFF ONLY",COUNTIFS(STAFF!$K:$K,"Accepted",STAFF!$U:$U,"Offered and Declined",STAFF!$V:$V,"&lt;="&amp;BA$50,STAFF!$G:$G,"YES"),COUNTIFS(STAFF!$K:$K,"Accepted",STAFF!$U:$U,"Offered and Declined",STAFF!$V:$V,"&lt;="&amp;BA$50)))</f>
        <v/>
      </c>
      <c r="BB64" s="27" t="str">
        <f ca="1">IF(BB$50="","",IF($L$1="CURRENT STAFF ONLY",COUNTIFS(STAFF!$K:$K,"Accepted",STAFF!$U:$U,"Offered and Declined",STAFF!$V:$V,"&lt;="&amp;BB$50,STAFF!$G:$G,"YES"),COUNTIFS(STAFF!$K:$K,"Accepted",STAFF!$U:$U,"Offered and Declined",STAFF!$V:$V,"&lt;="&amp;BB$50)))</f>
        <v/>
      </c>
      <c r="BC64" s="27" t="str">
        <f ca="1">IF(BC$50="","",IF($L$1="CURRENT STAFF ONLY",COUNTIFS(STAFF!$K:$K,"Accepted",STAFF!$U:$U,"Offered and Declined",STAFF!$V:$V,"&lt;="&amp;BC$50,STAFF!$G:$G,"YES"),COUNTIFS(STAFF!$K:$K,"Accepted",STAFF!$U:$U,"Offered and Declined",STAFF!$V:$V,"&lt;="&amp;BC$50)))</f>
        <v/>
      </c>
      <c r="BD64" s="27" t="str">
        <f ca="1">IF(BD$50="","",IF($L$1="CURRENT STAFF ONLY",COUNTIFS(STAFF!$K:$K,"Accepted",STAFF!$U:$U,"Offered and Declined",STAFF!$V:$V,"&lt;="&amp;BD$50,STAFF!$G:$G,"YES"),COUNTIFS(STAFF!$K:$K,"Accepted",STAFF!$U:$U,"Offered and Declined",STAFF!$V:$V,"&lt;="&amp;BD$50)))</f>
        <v/>
      </c>
      <c r="BE64" s="27" t="str">
        <f ca="1">IF(BE$50="","",IF($L$1="CURRENT STAFF ONLY",COUNTIFS(STAFF!$K:$K,"Accepted",STAFF!$U:$U,"Offered and Declined",STAFF!$V:$V,"&lt;="&amp;BE$50,STAFF!$G:$G,"YES"),COUNTIFS(STAFF!$K:$K,"Accepted",STAFF!$U:$U,"Offered and Declined",STAFF!$V:$V,"&lt;="&amp;BE$50)))</f>
        <v/>
      </c>
    </row>
    <row r="65" spans="1:57" ht="15.6">
      <c r="A65" s="42" t="s">
        <v>170</v>
      </c>
      <c r="B65" s="27">
        <f ca="1">IF(B$50="","",SUM(B62:B64))</f>
        <v>0</v>
      </c>
      <c r="C65" s="27">
        <f t="shared" ref="C65:AZ65" ca="1" si="18">IF(C$50="","",SUM(C62:C64))</f>
        <v>0</v>
      </c>
      <c r="D65" s="27">
        <f t="shared" ca="1" si="18"/>
        <v>0</v>
      </c>
      <c r="E65" s="27">
        <f t="shared" ca="1" si="18"/>
        <v>0</v>
      </c>
      <c r="F65" s="27">
        <f t="shared" ca="1" si="18"/>
        <v>0</v>
      </c>
      <c r="G65" s="27">
        <f t="shared" ca="1" si="18"/>
        <v>0</v>
      </c>
      <c r="H65" s="27">
        <f t="shared" ca="1" si="18"/>
        <v>0</v>
      </c>
      <c r="I65" s="27">
        <f t="shared" ca="1" si="18"/>
        <v>0</v>
      </c>
      <c r="J65" s="27">
        <f t="shared" ca="1" si="18"/>
        <v>0</v>
      </c>
      <c r="K65" s="27">
        <f t="shared" ca="1" si="18"/>
        <v>0</v>
      </c>
      <c r="L65" s="27">
        <f t="shared" ca="1" si="18"/>
        <v>0</v>
      </c>
      <c r="M65" s="27">
        <f t="shared" ca="1" si="18"/>
        <v>0</v>
      </c>
      <c r="N65" s="27">
        <f t="shared" ca="1" si="18"/>
        <v>0</v>
      </c>
      <c r="O65" s="27">
        <f t="shared" ca="1" si="18"/>
        <v>0</v>
      </c>
      <c r="P65" s="27">
        <f t="shared" ca="1" si="18"/>
        <v>0</v>
      </c>
      <c r="Q65" s="27">
        <f t="shared" ca="1" si="18"/>
        <v>0</v>
      </c>
      <c r="R65" s="27">
        <f t="shared" ca="1" si="18"/>
        <v>0</v>
      </c>
      <c r="S65" s="27">
        <f t="shared" ca="1" si="18"/>
        <v>0</v>
      </c>
      <c r="T65" s="27">
        <f t="shared" ca="1" si="18"/>
        <v>0</v>
      </c>
      <c r="U65" s="27">
        <f t="shared" ca="1" si="18"/>
        <v>0</v>
      </c>
      <c r="V65" s="27">
        <f t="shared" ca="1" si="18"/>
        <v>0</v>
      </c>
      <c r="W65" s="27">
        <f t="shared" ca="1" si="18"/>
        <v>0</v>
      </c>
      <c r="X65" s="27">
        <f t="shared" ca="1" si="18"/>
        <v>0</v>
      </c>
      <c r="Y65" s="27">
        <f t="shared" ca="1" si="18"/>
        <v>0</v>
      </c>
      <c r="Z65" s="27">
        <f t="shared" ca="1" si="18"/>
        <v>0</v>
      </c>
      <c r="AA65" s="27" t="str">
        <f t="shared" ca="1" si="18"/>
        <v/>
      </c>
      <c r="AB65" s="27" t="str">
        <f t="shared" ca="1" si="18"/>
        <v/>
      </c>
      <c r="AC65" s="27" t="str">
        <f t="shared" ca="1" si="18"/>
        <v/>
      </c>
      <c r="AD65" s="27" t="str">
        <f t="shared" ca="1" si="18"/>
        <v/>
      </c>
      <c r="AE65" s="27" t="str">
        <f t="shared" ca="1" si="18"/>
        <v/>
      </c>
      <c r="AF65" s="27" t="str">
        <f t="shared" ca="1" si="18"/>
        <v/>
      </c>
      <c r="AG65" s="27" t="str">
        <f t="shared" ca="1" si="18"/>
        <v/>
      </c>
      <c r="AH65" s="27" t="str">
        <f t="shared" ca="1" si="18"/>
        <v/>
      </c>
      <c r="AI65" s="27" t="str">
        <f t="shared" ca="1" si="18"/>
        <v/>
      </c>
      <c r="AJ65" s="27" t="str">
        <f t="shared" ca="1" si="18"/>
        <v/>
      </c>
      <c r="AK65" s="27" t="str">
        <f t="shared" ca="1" si="18"/>
        <v/>
      </c>
      <c r="AL65" s="27" t="str">
        <f t="shared" ca="1" si="18"/>
        <v/>
      </c>
      <c r="AM65" s="27" t="str">
        <f t="shared" ca="1" si="18"/>
        <v/>
      </c>
      <c r="AN65" s="27" t="str">
        <f t="shared" ca="1" si="18"/>
        <v/>
      </c>
      <c r="AO65" s="27" t="str">
        <f t="shared" ca="1" si="18"/>
        <v/>
      </c>
      <c r="AP65" s="27" t="str">
        <f t="shared" ca="1" si="18"/>
        <v/>
      </c>
      <c r="AQ65" s="27" t="str">
        <f t="shared" ca="1" si="18"/>
        <v/>
      </c>
      <c r="AR65" s="27" t="str">
        <f t="shared" ca="1" si="18"/>
        <v/>
      </c>
      <c r="AS65" s="27" t="str">
        <f t="shared" ca="1" si="18"/>
        <v/>
      </c>
      <c r="AT65" s="27" t="str">
        <f t="shared" ca="1" si="18"/>
        <v/>
      </c>
      <c r="AU65" s="27" t="str">
        <f t="shared" ca="1" si="18"/>
        <v/>
      </c>
      <c r="AV65" s="27" t="str">
        <f t="shared" ca="1" si="18"/>
        <v/>
      </c>
      <c r="AW65" s="27" t="str">
        <f t="shared" ca="1" si="18"/>
        <v/>
      </c>
      <c r="AX65" s="27" t="str">
        <f t="shared" ca="1" si="18"/>
        <v/>
      </c>
      <c r="AY65" s="27" t="str">
        <f t="shared" ca="1" si="18"/>
        <v/>
      </c>
      <c r="AZ65" s="27" t="str">
        <f t="shared" ca="1" si="18"/>
        <v/>
      </c>
      <c r="BA65" s="27" t="str">
        <f t="shared" ref="BA65:BE65" ca="1" si="19">IF(BA$50="","",SUM(BA62:BA64))</f>
        <v/>
      </c>
      <c r="BB65" s="27" t="str">
        <f t="shared" ca="1" si="19"/>
        <v/>
      </c>
      <c r="BC65" s="27" t="str">
        <f t="shared" ca="1" si="19"/>
        <v/>
      </c>
      <c r="BD65" s="27" t="str">
        <f t="shared" ca="1" si="19"/>
        <v/>
      </c>
      <c r="BE65" s="27" t="str">
        <f t="shared" ca="1" si="19"/>
        <v/>
      </c>
    </row>
    <row r="66" spans="1:57" ht="15.6">
      <c r="A66" s="33"/>
      <c r="B66" s="27"/>
      <c r="C66" s="27"/>
      <c r="D66" s="27"/>
      <c r="E66" s="27"/>
      <c r="F66" s="27"/>
      <c r="G66" s="27"/>
      <c r="H66" s="27"/>
      <c r="I66" s="27"/>
      <c r="J66" s="27"/>
      <c r="K66" s="27"/>
      <c r="L66" s="27"/>
      <c r="M66" s="27"/>
      <c r="N66" s="27"/>
    </row>
    <row r="67" spans="1:57" s="38" customFormat="1" ht="31.15" customHeight="1">
      <c r="A67" s="112" t="s">
        <v>171</v>
      </c>
      <c r="B67" s="112"/>
      <c r="C67" s="112"/>
      <c r="D67" s="112"/>
      <c r="E67" s="112"/>
      <c r="F67" s="112"/>
      <c r="G67" s="34"/>
      <c r="H67" s="34"/>
      <c r="I67" s="34"/>
      <c r="J67" s="34"/>
      <c r="K67" s="34"/>
      <c r="L67" s="34"/>
      <c r="M67" s="34"/>
      <c r="N67" s="34"/>
    </row>
    <row r="68" spans="1:57" ht="15.6">
      <c r="A68" s="40" t="s">
        <v>106</v>
      </c>
      <c r="B68" s="35">
        <f>B$49</f>
        <v>44179</v>
      </c>
      <c r="C68" s="35">
        <f t="shared" ref="C68:BE68" ca="1" si="20">C$49</f>
        <v>44186</v>
      </c>
      <c r="D68" s="35">
        <f t="shared" ca="1" si="20"/>
        <v>44193</v>
      </c>
      <c r="E68" s="35">
        <f t="shared" ca="1" si="20"/>
        <v>44200</v>
      </c>
      <c r="F68" s="35">
        <f t="shared" ca="1" si="20"/>
        <v>44207</v>
      </c>
      <c r="G68" s="35">
        <f t="shared" ca="1" si="20"/>
        <v>44214</v>
      </c>
      <c r="H68" s="35">
        <f t="shared" ca="1" si="20"/>
        <v>44221</v>
      </c>
      <c r="I68" s="35">
        <f t="shared" ca="1" si="20"/>
        <v>44228</v>
      </c>
      <c r="J68" s="35">
        <f t="shared" ca="1" si="20"/>
        <v>44235</v>
      </c>
      <c r="K68" s="35">
        <f t="shared" ca="1" si="20"/>
        <v>44242</v>
      </c>
      <c r="L68" s="35">
        <f t="shared" ca="1" si="20"/>
        <v>44249</v>
      </c>
      <c r="M68" s="35">
        <f t="shared" ca="1" si="20"/>
        <v>44256</v>
      </c>
      <c r="N68" s="35">
        <f t="shared" ca="1" si="20"/>
        <v>44263</v>
      </c>
      <c r="O68" s="35">
        <f t="shared" ca="1" si="20"/>
        <v>44270</v>
      </c>
      <c r="P68" s="35">
        <f t="shared" ca="1" si="20"/>
        <v>44277</v>
      </c>
      <c r="Q68" s="35">
        <f t="shared" ca="1" si="20"/>
        <v>44284</v>
      </c>
      <c r="R68" s="35">
        <f t="shared" ca="1" si="20"/>
        <v>44291</v>
      </c>
      <c r="S68" s="35">
        <f t="shared" ca="1" si="20"/>
        <v>44298</v>
      </c>
      <c r="T68" s="35">
        <f t="shared" ca="1" si="20"/>
        <v>44305</v>
      </c>
      <c r="U68" s="35">
        <f t="shared" ca="1" si="20"/>
        <v>44312</v>
      </c>
      <c r="V68" s="35">
        <f t="shared" ca="1" si="20"/>
        <v>44319</v>
      </c>
      <c r="W68" s="35">
        <f t="shared" ca="1" si="20"/>
        <v>44326</v>
      </c>
      <c r="X68" s="35">
        <f t="shared" ca="1" si="20"/>
        <v>44333</v>
      </c>
      <c r="Y68" s="35">
        <f t="shared" ca="1" si="20"/>
        <v>44340</v>
      </c>
      <c r="Z68" s="35">
        <f t="shared" ca="1" si="20"/>
        <v>44347</v>
      </c>
      <c r="AA68" s="35" t="str">
        <f t="shared" ca="1" si="20"/>
        <v/>
      </c>
      <c r="AB68" s="35" t="str">
        <f t="shared" ca="1" si="20"/>
        <v/>
      </c>
      <c r="AC68" s="35" t="str">
        <f t="shared" ca="1" si="20"/>
        <v/>
      </c>
      <c r="AD68" s="35" t="str">
        <f t="shared" ca="1" si="20"/>
        <v/>
      </c>
      <c r="AE68" s="35" t="str">
        <f t="shared" ca="1" si="20"/>
        <v/>
      </c>
      <c r="AF68" s="35" t="str">
        <f t="shared" ca="1" si="20"/>
        <v/>
      </c>
      <c r="AG68" s="35" t="str">
        <f t="shared" ca="1" si="20"/>
        <v/>
      </c>
      <c r="AH68" s="35" t="str">
        <f t="shared" ca="1" si="20"/>
        <v/>
      </c>
      <c r="AI68" s="35" t="str">
        <f t="shared" ca="1" si="20"/>
        <v/>
      </c>
      <c r="AJ68" s="35" t="str">
        <f t="shared" ca="1" si="20"/>
        <v/>
      </c>
      <c r="AK68" s="35" t="str">
        <f t="shared" ca="1" si="20"/>
        <v/>
      </c>
      <c r="AL68" s="35" t="str">
        <f t="shared" ca="1" si="20"/>
        <v/>
      </c>
      <c r="AM68" s="35" t="str">
        <f t="shared" ca="1" si="20"/>
        <v/>
      </c>
      <c r="AN68" s="35" t="str">
        <f t="shared" ca="1" si="20"/>
        <v/>
      </c>
      <c r="AO68" s="35" t="str">
        <f t="shared" ca="1" si="20"/>
        <v/>
      </c>
      <c r="AP68" s="35" t="str">
        <f t="shared" ca="1" si="20"/>
        <v/>
      </c>
      <c r="AQ68" s="35" t="str">
        <f t="shared" ca="1" si="20"/>
        <v/>
      </c>
      <c r="AR68" s="35" t="str">
        <f t="shared" ca="1" si="20"/>
        <v/>
      </c>
      <c r="AS68" s="35" t="str">
        <f t="shared" ca="1" si="20"/>
        <v/>
      </c>
      <c r="AT68" s="35" t="str">
        <f t="shared" ca="1" si="20"/>
        <v/>
      </c>
      <c r="AU68" s="35" t="str">
        <f t="shared" ca="1" si="20"/>
        <v/>
      </c>
      <c r="AV68" s="35" t="str">
        <f t="shared" ca="1" si="20"/>
        <v/>
      </c>
      <c r="AW68" s="35" t="str">
        <f t="shared" ca="1" si="20"/>
        <v/>
      </c>
      <c r="AX68" s="35" t="str">
        <f t="shared" ca="1" si="20"/>
        <v/>
      </c>
      <c r="AY68" s="35" t="str">
        <f t="shared" ca="1" si="20"/>
        <v/>
      </c>
      <c r="AZ68" s="35" t="str">
        <f t="shared" ca="1" si="20"/>
        <v/>
      </c>
      <c r="BA68" s="35" t="str">
        <f t="shared" ca="1" si="20"/>
        <v/>
      </c>
      <c r="BB68" s="35" t="str">
        <f t="shared" ca="1" si="20"/>
        <v/>
      </c>
      <c r="BC68" s="35" t="str">
        <f t="shared" ca="1" si="20"/>
        <v/>
      </c>
      <c r="BD68" s="35" t="str">
        <f t="shared" ca="1" si="20"/>
        <v/>
      </c>
      <c r="BE68" s="35" t="str">
        <f t="shared" ca="1" si="20"/>
        <v/>
      </c>
    </row>
    <row r="69" spans="1:57" ht="31.15">
      <c r="A69" s="44" t="s">
        <v>122</v>
      </c>
      <c r="B69" s="27">
        <f ca="1">IF(B$50="","",IF($L$1="CURRENT STAFF ONLY",COUNTIFS(STAFF!$J:$J,"Pfizer-BioNTech",STAFF!$Q:$Q,"YES",STAFF!$N:$N,"&lt;="&amp;B$50,STAFF!$G:$G,"YES")+COUNTIFS(STAFF!$J:$J,"Pfizer-BioNTech",STAFF!$Z:$Z,"YES",STAFF!$W:$W,"&lt;="&amp;B$50,STAFF!$G:$G,"YES"),COUNTIFS(STAFF!$J:$J,"Pfizer-BioNTech",STAFF!$Q:$Q,"YES",STAFF!$N:$N,"&lt;="&amp;B$50)+COUNTIFS(STAFF!$J:$J,"Pfizer-BioNTech",STAFF!$Z:$Z,"YES",STAFF!$W:$W,"&lt;="&amp;B$50)))</f>
        <v>0</v>
      </c>
      <c r="C69" s="27">
        <f ca="1">IF(C$50="","",IF($L$1="CURRENT STAFF ONLY",COUNTIFS(STAFF!$J:$J,"Pfizer-BioNTech",STAFF!$Q:$Q,"YES",STAFF!$N:$N,"&lt;="&amp;C$50,STAFF!$G:$G,"YES")+COUNTIFS(STAFF!$J:$J,"Pfizer-BioNTech",STAFF!$Z:$Z,"YES",STAFF!$W:$W,"&lt;="&amp;C$50,STAFF!$G:$G,"YES"),COUNTIFS(STAFF!$J:$J,"Pfizer-BioNTech",STAFF!$Q:$Q,"YES",STAFF!$N:$N,"&lt;="&amp;C$50)+COUNTIFS(STAFF!$J:$J,"Pfizer-BioNTech",STAFF!$Z:$Z,"YES",STAFF!$W:$W,"&lt;="&amp;C$50)))</f>
        <v>0</v>
      </c>
      <c r="D69" s="27">
        <f ca="1">IF(D$50="","",IF($L$1="CURRENT STAFF ONLY",COUNTIFS(STAFF!$J:$J,"Pfizer-BioNTech",STAFF!$Q:$Q,"YES",STAFF!$N:$N,"&lt;="&amp;D$50,STAFF!$G:$G,"YES")+COUNTIFS(STAFF!$J:$J,"Pfizer-BioNTech",STAFF!$Z:$Z,"YES",STAFF!$W:$W,"&lt;="&amp;D$50,STAFF!$G:$G,"YES"),COUNTIFS(STAFF!$J:$J,"Pfizer-BioNTech",STAFF!$Q:$Q,"YES",STAFF!$N:$N,"&lt;="&amp;D$50)+COUNTIFS(STAFF!$J:$J,"Pfizer-BioNTech",STAFF!$Z:$Z,"YES",STAFF!$W:$W,"&lt;="&amp;D$50)))</f>
        <v>0</v>
      </c>
      <c r="E69" s="27">
        <f ca="1">IF(E$50="","",IF($L$1="CURRENT STAFF ONLY",COUNTIFS(STAFF!$J:$J,"Pfizer-BioNTech",STAFF!$Q:$Q,"YES",STAFF!$N:$N,"&lt;="&amp;E$50,STAFF!$G:$G,"YES")+COUNTIFS(STAFF!$J:$J,"Pfizer-BioNTech",STAFF!$Z:$Z,"YES",STAFF!$W:$W,"&lt;="&amp;E$50,STAFF!$G:$G,"YES"),COUNTIFS(STAFF!$J:$J,"Pfizer-BioNTech",STAFF!$Q:$Q,"YES",STAFF!$N:$N,"&lt;="&amp;E$50)+COUNTIFS(STAFF!$J:$J,"Pfizer-BioNTech",STAFF!$Z:$Z,"YES",STAFF!$W:$W,"&lt;="&amp;E$50)))</f>
        <v>0</v>
      </c>
      <c r="F69" s="27">
        <f ca="1">IF(F$50="","",IF($L$1="CURRENT STAFF ONLY",COUNTIFS(STAFF!$J:$J,"Pfizer-BioNTech",STAFF!$Q:$Q,"YES",STAFF!$N:$N,"&lt;="&amp;F$50,STAFF!$G:$G,"YES")+COUNTIFS(STAFF!$J:$J,"Pfizer-BioNTech",STAFF!$Z:$Z,"YES",STAFF!$W:$W,"&lt;="&amp;F$50,STAFF!$G:$G,"YES"),COUNTIFS(STAFF!$J:$J,"Pfizer-BioNTech",STAFF!$Q:$Q,"YES",STAFF!$N:$N,"&lt;="&amp;F$50)+COUNTIFS(STAFF!$J:$J,"Pfizer-BioNTech",STAFF!$Z:$Z,"YES",STAFF!$W:$W,"&lt;="&amp;F$50)))</f>
        <v>0</v>
      </c>
      <c r="G69" s="27">
        <f ca="1">IF(G$50="","",IF($L$1="CURRENT STAFF ONLY",COUNTIFS(STAFF!$J:$J,"Pfizer-BioNTech",STAFF!$Q:$Q,"YES",STAFF!$N:$N,"&lt;="&amp;G$50,STAFF!$G:$G,"YES")+COUNTIFS(STAFF!$J:$J,"Pfizer-BioNTech",STAFF!$Z:$Z,"YES",STAFF!$W:$W,"&lt;="&amp;G$50,STAFF!$G:$G,"YES"),COUNTIFS(STAFF!$J:$J,"Pfizer-BioNTech",STAFF!$Q:$Q,"YES",STAFF!$N:$N,"&lt;="&amp;G$50)+COUNTIFS(STAFF!$J:$J,"Pfizer-BioNTech",STAFF!$Z:$Z,"YES",STAFF!$W:$W,"&lt;="&amp;G$50)))</f>
        <v>0</v>
      </c>
      <c r="H69" s="27">
        <f ca="1">IF(H$50="","",IF($L$1="CURRENT STAFF ONLY",COUNTIFS(STAFF!$J:$J,"Pfizer-BioNTech",STAFF!$Q:$Q,"YES",STAFF!$N:$N,"&lt;="&amp;H$50,STAFF!$G:$G,"YES")+COUNTIFS(STAFF!$J:$J,"Pfizer-BioNTech",STAFF!$Z:$Z,"YES",STAFF!$W:$W,"&lt;="&amp;H$50,STAFF!$G:$G,"YES"),COUNTIFS(STAFF!$J:$J,"Pfizer-BioNTech",STAFF!$Q:$Q,"YES",STAFF!$N:$N,"&lt;="&amp;H$50)+COUNTIFS(STAFF!$J:$J,"Pfizer-BioNTech",STAFF!$Z:$Z,"YES",STAFF!$W:$W,"&lt;="&amp;H$50)))</f>
        <v>0</v>
      </c>
      <c r="I69" s="27">
        <f ca="1">IF(I$50="","",IF($L$1="CURRENT STAFF ONLY",COUNTIFS(STAFF!$J:$J,"Pfizer-BioNTech",STAFF!$Q:$Q,"YES",STAFF!$N:$N,"&lt;="&amp;I$50,STAFF!$G:$G,"YES")+COUNTIFS(STAFF!$J:$J,"Pfizer-BioNTech",STAFF!$Z:$Z,"YES",STAFF!$W:$W,"&lt;="&amp;I$50,STAFF!$G:$G,"YES"),COUNTIFS(STAFF!$J:$J,"Pfizer-BioNTech",STAFF!$Q:$Q,"YES",STAFF!$N:$N,"&lt;="&amp;I$50)+COUNTIFS(STAFF!$J:$J,"Pfizer-BioNTech",STAFF!$Z:$Z,"YES",STAFF!$W:$W,"&lt;="&amp;I$50)))</f>
        <v>0</v>
      </c>
      <c r="J69" s="27">
        <f ca="1">IF(J$50="","",IF($L$1="CURRENT STAFF ONLY",COUNTIFS(STAFF!$J:$J,"Pfizer-BioNTech",STAFF!$Q:$Q,"YES",STAFF!$N:$N,"&lt;="&amp;J$50,STAFF!$G:$G,"YES")+COUNTIFS(STAFF!$J:$J,"Pfizer-BioNTech",STAFF!$Z:$Z,"YES",STAFF!$W:$W,"&lt;="&amp;J$50,STAFF!$G:$G,"YES"),COUNTIFS(STAFF!$J:$J,"Pfizer-BioNTech",STAFF!$Q:$Q,"YES",STAFF!$N:$N,"&lt;="&amp;J$50)+COUNTIFS(STAFF!$J:$J,"Pfizer-BioNTech",STAFF!$Z:$Z,"YES",STAFF!$W:$W,"&lt;="&amp;J$50)))</f>
        <v>0</v>
      </c>
      <c r="K69" s="27">
        <f ca="1">IF(K$50="","",IF($L$1="CURRENT STAFF ONLY",COUNTIFS(STAFF!$J:$J,"Pfizer-BioNTech",STAFF!$Q:$Q,"YES",STAFF!$N:$N,"&lt;="&amp;K$50,STAFF!$G:$G,"YES")+COUNTIFS(STAFF!$J:$J,"Pfizer-BioNTech",STAFF!$Z:$Z,"YES",STAFF!$W:$W,"&lt;="&amp;K$50,STAFF!$G:$G,"YES"),COUNTIFS(STAFF!$J:$J,"Pfizer-BioNTech",STAFF!$Q:$Q,"YES",STAFF!$N:$N,"&lt;="&amp;K$50)+COUNTIFS(STAFF!$J:$J,"Pfizer-BioNTech",STAFF!$Z:$Z,"YES",STAFF!$W:$W,"&lt;="&amp;K$50)))</f>
        <v>0</v>
      </c>
      <c r="L69" s="27">
        <f ca="1">IF(L$50="","",IF($L$1="CURRENT STAFF ONLY",COUNTIFS(STAFF!$J:$J,"Pfizer-BioNTech",STAFF!$Q:$Q,"YES",STAFF!$N:$N,"&lt;="&amp;L$50,STAFF!$G:$G,"YES")+COUNTIFS(STAFF!$J:$J,"Pfizer-BioNTech",STAFF!$Z:$Z,"YES",STAFF!$W:$W,"&lt;="&amp;L$50,STAFF!$G:$G,"YES"),COUNTIFS(STAFF!$J:$J,"Pfizer-BioNTech",STAFF!$Q:$Q,"YES",STAFF!$N:$N,"&lt;="&amp;L$50)+COUNTIFS(STAFF!$J:$J,"Pfizer-BioNTech",STAFF!$Z:$Z,"YES",STAFF!$W:$W,"&lt;="&amp;L$50)))</f>
        <v>0</v>
      </c>
      <c r="M69" s="27">
        <f ca="1">IF(M$50="","",IF($L$1="CURRENT STAFF ONLY",COUNTIFS(STAFF!$J:$J,"Pfizer-BioNTech",STAFF!$Q:$Q,"YES",STAFF!$N:$N,"&lt;="&amp;M$50,STAFF!$G:$G,"YES")+COUNTIFS(STAFF!$J:$J,"Pfizer-BioNTech",STAFF!$Z:$Z,"YES",STAFF!$W:$W,"&lt;="&amp;M$50,STAFF!$G:$G,"YES"),COUNTIFS(STAFF!$J:$J,"Pfizer-BioNTech",STAFF!$Q:$Q,"YES",STAFF!$N:$N,"&lt;="&amp;M$50)+COUNTIFS(STAFF!$J:$J,"Pfizer-BioNTech",STAFF!$Z:$Z,"YES",STAFF!$W:$W,"&lt;="&amp;M$50)))</f>
        <v>0</v>
      </c>
      <c r="N69" s="27">
        <f ca="1">IF(N$50="","",IF($L$1="CURRENT STAFF ONLY",COUNTIFS(STAFF!$J:$J,"Pfizer-BioNTech",STAFF!$Q:$Q,"YES",STAFF!$N:$N,"&lt;="&amp;N$50,STAFF!$G:$G,"YES")+COUNTIFS(STAFF!$J:$J,"Pfizer-BioNTech",STAFF!$Z:$Z,"YES",STAFF!$W:$W,"&lt;="&amp;N$50,STAFF!$G:$G,"YES"),COUNTIFS(STAFF!$J:$J,"Pfizer-BioNTech",STAFF!$Q:$Q,"YES",STAFF!$N:$N,"&lt;="&amp;N$50)+COUNTIFS(STAFF!$J:$J,"Pfizer-BioNTech",STAFF!$Z:$Z,"YES",STAFF!$W:$W,"&lt;="&amp;N$50)))</f>
        <v>0</v>
      </c>
      <c r="O69" s="27">
        <f ca="1">IF(O$50="","",IF($L$1="CURRENT STAFF ONLY",COUNTIFS(STAFF!$J:$J,"Pfizer-BioNTech",STAFF!$Q:$Q,"YES",STAFF!$N:$N,"&lt;="&amp;O$50,STAFF!$G:$G,"YES")+COUNTIFS(STAFF!$J:$J,"Pfizer-BioNTech",STAFF!$Z:$Z,"YES",STAFF!$W:$W,"&lt;="&amp;O$50,STAFF!$G:$G,"YES"),COUNTIFS(STAFF!$J:$J,"Pfizer-BioNTech",STAFF!$Q:$Q,"YES",STAFF!$N:$N,"&lt;="&amp;O$50)+COUNTIFS(STAFF!$J:$J,"Pfizer-BioNTech",STAFF!$Z:$Z,"YES",STAFF!$W:$W,"&lt;="&amp;O$50)))</f>
        <v>0</v>
      </c>
      <c r="P69" s="27">
        <f ca="1">IF(P$50="","",IF($L$1="CURRENT STAFF ONLY",COUNTIFS(STAFF!$J:$J,"Pfizer-BioNTech",STAFF!$Q:$Q,"YES",STAFF!$N:$N,"&lt;="&amp;P$50,STAFF!$G:$G,"YES")+COUNTIFS(STAFF!$J:$J,"Pfizer-BioNTech",STAFF!$Z:$Z,"YES",STAFF!$W:$W,"&lt;="&amp;P$50,STAFF!$G:$G,"YES"),COUNTIFS(STAFF!$J:$J,"Pfizer-BioNTech",STAFF!$Q:$Q,"YES",STAFF!$N:$N,"&lt;="&amp;P$50)+COUNTIFS(STAFF!$J:$J,"Pfizer-BioNTech",STAFF!$Z:$Z,"YES",STAFF!$W:$W,"&lt;="&amp;P$50)))</f>
        <v>0</v>
      </c>
      <c r="Q69" s="27">
        <f ca="1">IF(Q$50="","",IF($L$1="CURRENT STAFF ONLY",COUNTIFS(STAFF!$J:$J,"Pfizer-BioNTech",STAFF!$Q:$Q,"YES",STAFF!$N:$N,"&lt;="&amp;Q$50,STAFF!$G:$G,"YES")+COUNTIFS(STAFF!$J:$J,"Pfizer-BioNTech",STAFF!$Z:$Z,"YES",STAFF!$W:$W,"&lt;="&amp;Q$50,STAFF!$G:$G,"YES"),COUNTIFS(STAFF!$J:$J,"Pfizer-BioNTech",STAFF!$Q:$Q,"YES",STAFF!$N:$N,"&lt;="&amp;Q$50)+COUNTIFS(STAFF!$J:$J,"Pfizer-BioNTech",STAFF!$Z:$Z,"YES",STAFF!$W:$W,"&lt;="&amp;Q$50)))</f>
        <v>0</v>
      </c>
      <c r="R69" s="27">
        <f ca="1">IF(R$50="","",IF($L$1="CURRENT STAFF ONLY",COUNTIFS(STAFF!$J:$J,"Pfizer-BioNTech",STAFF!$Q:$Q,"YES",STAFF!$N:$N,"&lt;="&amp;R$50,STAFF!$G:$G,"YES")+COUNTIFS(STAFF!$J:$J,"Pfizer-BioNTech",STAFF!$Z:$Z,"YES",STAFF!$W:$W,"&lt;="&amp;R$50,STAFF!$G:$G,"YES"),COUNTIFS(STAFF!$J:$J,"Pfizer-BioNTech",STAFF!$Q:$Q,"YES",STAFF!$N:$N,"&lt;="&amp;R$50)+COUNTIFS(STAFF!$J:$J,"Pfizer-BioNTech",STAFF!$Z:$Z,"YES",STAFF!$W:$W,"&lt;="&amp;R$50)))</f>
        <v>0</v>
      </c>
      <c r="S69" s="27">
        <f ca="1">IF(S$50="","",IF($L$1="CURRENT STAFF ONLY",COUNTIFS(STAFF!$J:$J,"Pfizer-BioNTech",STAFF!$Q:$Q,"YES",STAFF!$N:$N,"&lt;="&amp;S$50,STAFF!$G:$G,"YES")+COUNTIFS(STAFF!$J:$J,"Pfizer-BioNTech",STAFF!$Z:$Z,"YES",STAFF!$W:$W,"&lt;="&amp;S$50,STAFF!$G:$G,"YES"),COUNTIFS(STAFF!$J:$J,"Pfizer-BioNTech",STAFF!$Q:$Q,"YES",STAFF!$N:$N,"&lt;="&amp;S$50)+COUNTIFS(STAFF!$J:$J,"Pfizer-BioNTech",STAFF!$Z:$Z,"YES",STAFF!$W:$W,"&lt;="&amp;S$50)))</f>
        <v>0</v>
      </c>
      <c r="T69" s="27">
        <f ca="1">IF(T$50="","",IF($L$1="CURRENT STAFF ONLY",COUNTIFS(STAFF!$J:$J,"Pfizer-BioNTech",STAFF!$Q:$Q,"YES",STAFF!$N:$N,"&lt;="&amp;T$50,STAFF!$G:$G,"YES")+COUNTIFS(STAFF!$J:$J,"Pfizer-BioNTech",STAFF!$Z:$Z,"YES",STAFF!$W:$W,"&lt;="&amp;T$50,STAFF!$G:$G,"YES"),COUNTIFS(STAFF!$J:$J,"Pfizer-BioNTech",STAFF!$Q:$Q,"YES",STAFF!$N:$N,"&lt;="&amp;T$50)+COUNTIFS(STAFF!$J:$J,"Pfizer-BioNTech",STAFF!$Z:$Z,"YES",STAFF!$W:$W,"&lt;="&amp;T$50)))</f>
        <v>0</v>
      </c>
      <c r="U69" s="27">
        <f ca="1">IF(U$50="","",IF($L$1="CURRENT STAFF ONLY",COUNTIFS(STAFF!$J:$J,"Pfizer-BioNTech",STAFF!$Q:$Q,"YES",STAFF!$N:$N,"&lt;="&amp;U$50,STAFF!$G:$G,"YES")+COUNTIFS(STAFF!$J:$J,"Pfizer-BioNTech",STAFF!$Z:$Z,"YES",STAFF!$W:$W,"&lt;="&amp;U$50,STAFF!$G:$G,"YES"),COUNTIFS(STAFF!$J:$J,"Pfizer-BioNTech",STAFF!$Q:$Q,"YES",STAFF!$N:$N,"&lt;="&amp;U$50)+COUNTIFS(STAFF!$J:$J,"Pfizer-BioNTech",STAFF!$Z:$Z,"YES",STAFF!$W:$W,"&lt;="&amp;U$50)))</f>
        <v>0</v>
      </c>
      <c r="V69" s="27">
        <f ca="1">IF(V$50="","",IF($L$1="CURRENT STAFF ONLY",COUNTIFS(STAFF!$J:$J,"Pfizer-BioNTech",STAFF!$Q:$Q,"YES",STAFF!$N:$N,"&lt;="&amp;V$50,STAFF!$G:$G,"YES")+COUNTIFS(STAFF!$J:$J,"Pfizer-BioNTech",STAFF!$Z:$Z,"YES",STAFF!$W:$W,"&lt;="&amp;V$50,STAFF!$G:$G,"YES"),COUNTIFS(STAFF!$J:$J,"Pfizer-BioNTech",STAFF!$Q:$Q,"YES",STAFF!$N:$N,"&lt;="&amp;V$50)+COUNTIFS(STAFF!$J:$J,"Pfizer-BioNTech",STAFF!$Z:$Z,"YES",STAFF!$W:$W,"&lt;="&amp;V$50)))</f>
        <v>0</v>
      </c>
      <c r="W69" s="27">
        <f ca="1">IF(W$50="","",IF($L$1="CURRENT STAFF ONLY",COUNTIFS(STAFF!$J:$J,"Pfizer-BioNTech",STAFF!$Q:$Q,"YES",STAFF!$N:$N,"&lt;="&amp;W$50,STAFF!$G:$G,"YES")+COUNTIFS(STAFF!$J:$J,"Pfizer-BioNTech",STAFF!$Z:$Z,"YES",STAFF!$W:$W,"&lt;="&amp;W$50,STAFF!$G:$G,"YES"),COUNTIFS(STAFF!$J:$J,"Pfizer-BioNTech",STAFF!$Q:$Q,"YES",STAFF!$N:$N,"&lt;="&amp;W$50)+COUNTIFS(STAFF!$J:$J,"Pfizer-BioNTech",STAFF!$Z:$Z,"YES",STAFF!$W:$W,"&lt;="&amp;W$50)))</f>
        <v>0</v>
      </c>
      <c r="X69" s="27">
        <f ca="1">IF(X$50="","",IF($L$1="CURRENT STAFF ONLY",COUNTIFS(STAFF!$J:$J,"Pfizer-BioNTech",STAFF!$Q:$Q,"YES",STAFF!$N:$N,"&lt;="&amp;X$50,STAFF!$G:$G,"YES")+COUNTIFS(STAFF!$J:$J,"Pfizer-BioNTech",STAFF!$Z:$Z,"YES",STAFF!$W:$W,"&lt;="&amp;X$50,STAFF!$G:$G,"YES"),COUNTIFS(STAFF!$J:$J,"Pfizer-BioNTech",STAFF!$Q:$Q,"YES",STAFF!$N:$N,"&lt;="&amp;X$50)+COUNTIFS(STAFF!$J:$J,"Pfizer-BioNTech",STAFF!$Z:$Z,"YES",STAFF!$W:$W,"&lt;="&amp;X$50)))</f>
        <v>0</v>
      </c>
      <c r="Y69" s="27">
        <f ca="1">IF(Y$50="","",IF($L$1="CURRENT STAFF ONLY",COUNTIFS(STAFF!$J:$J,"Pfizer-BioNTech",STAFF!$Q:$Q,"YES",STAFF!$N:$N,"&lt;="&amp;Y$50,STAFF!$G:$G,"YES")+COUNTIFS(STAFF!$J:$J,"Pfizer-BioNTech",STAFF!$Z:$Z,"YES",STAFF!$W:$W,"&lt;="&amp;Y$50,STAFF!$G:$G,"YES"),COUNTIFS(STAFF!$J:$J,"Pfizer-BioNTech",STAFF!$Q:$Q,"YES",STAFF!$N:$N,"&lt;="&amp;Y$50)+COUNTIFS(STAFF!$J:$J,"Pfizer-BioNTech",STAFF!$Z:$Z,"YES",STAFF!$W:$W,"&lt;="&amp;Y$50)))</f>
        <v>0</v>
      </c>
      <c r="Z69" s="27">
        <f ca="1">IF(Z$50="","",IF($L$1="CURRENT STAFF ONLY",COUNTIFS(STAFF!$J:$J,"Pfizer-BioNTech",STAFF!$Q:$Q,"YES",STAFF!$N:$N,"&lt;="&amp;Z$50,STAFF!$G:$G,"YES")+COUNTIFS(STAFF!$J:$J,"Pfizer-BioNTech",STAFF!$Z:$Z,"YES",STAFF!$W:$W,"&lt;="&amp;Z$50,STAFF!$G:$G,"YES"),COUNTIFS(STAFF!$J:$J,"Pfizer-BioNTech",STAFF!$Q:$Q,"YES",STAFF!$N:$N,"&lt;="&amp;Z$50)+COUNTIFS(STAFF!$J:$J,"Pfizer-BioNTech",STAFF!$Z:$Z,"YES",STAFF!$W:$W,"&lt;="&amp;Z$50)))</f>
        <v>0</v>
      </c>
      <c r="AA69" s="27" t="str">
        <f ca="1">IF(AA$50="","",IF($L$1="CURRENT STAFF ONLY",COUNTIFS(STAFF!$J:$J,"Pfizer-BioNTech",STAFF!$Q:$Q,"YES",STAFF!$N:$N,"&lt;="&amp;AA$50,STAFF!$G:$G,"YES")+COUNTIFS(STAFF!$J:$J,"Pfizer-BioNTech",STAFF!$Z:$Z,"YES",STAFF!$W:$W,"&lt;="&amp;AA$50,STAFF!$G:$G,"YES"),COUNTIFS(STAFF!$J:$J,"Pfizer-BioNTech",STAFF!$Q:$Q,"YES",STAFF!$N:$N,"&lt;="&amp;AA$50)+COUNTIFS(STAFF!$J:$J,"Pfizer-BioNTech",STAFF!$Z:$Z,"YES",STAFF!$W:$W,"&lt;="&amp;AA$50)))</f>
        <v/>
      </c>
      <c r="AB69" s="27" t="str">
        <f ca="1">IF(AB$50="","",IF($L$1="CURRENT STAFF ONLY",COUNTIFS(STAFF!$J:$J,"Pfizer-BioNTech",STAFF!$Q:$Q,"YES",STAFF!$N:$N,"&lt;="&amp;AB$50,STAFF!$G:$G,"YES")+COUNTIFS(STAFF!$J:$J,"Pfizer-BioNTech",STAFF!$Z:$Z,"YES",STAFF!$W:$W,"&lt;="&amp;AB$50,STAFF!$G:$G,"YES"),COUNTIFS(STAFF!$J:$J,"Pfizer-BioNTech",STAFF!$Q:$Q,"YES",STAFF!$N:$N,"&lt;="&amp;AB$50)+COUNTIFS(STAFF!$J:$J,"Pfizer-BioNTech",STAFF!$Z:$Z,"YES",STAFF!$W:$W,"&lt;="&amp;AB$50)))</f>
        <v/>
      </c>
      <c r="AC69" s="27" t="str">
        <f ca="1">IF(AC$50="","",IF($L$1="CURRENT STAFF ONLY",COUNTIFS(STAFF!$J:$J,"Pfizer-BioNTech",STAFF!$Q:$Q,"YES",STAFF!$N:$N,"&lt;="&amp;AC$50,STAFF!$G:$G,"YES")+COUNTIFS(STAFF!$J:$J,"Pfizer-BioNTech",STAFF!$Z:$Z,"YES",STAFF!$W:$W,"&lt;="&amp;AC$50,STAFF!$G:$G,"YES"),COUNTIFS(STAFF!$J:$J,"Pfizer-BioNTech",STAFF!$Q:$Q,"YES",STAFF!$N:$N,"&lt;="&amp;AC$50)+COUNTIFS(STAFF!$J:$J,"Pfizer-BioNTech",STAFF!$Z:$Z,"YES",STAFF!$W:$W,"&lt;="&amp;AC$50)))</f>
        <v/>
      </c>
      <c r="AD69" s="27" t="str">
        <f ca="1">IF(AD$50="","",IF($L$1="CURRENT STAFF ONLY",COUNTIFS(STAFF!$J:$J,"Pfizer-BioNTech",STAFF!$Q:$Q,"YES",STAFF!$N:$N,"&lt;="&amp;AD$50,STAFF!$G:$G,"YES")+COUNTIFS(STAFF!$J:$J,"Pfizer-BioNTech",STAFF!$Z:$Z,"YES",STAFF!$W:$W,"&lt;="&amp;AD$50,STAFF!$G:$G,"YES"),COUNTIFS(STAFF!$J:$J,"Pfizer-BioNTech",STAFF!$Q:$Q,"YES",STAFF!$N:$N,"&lt;="&amp;AD$50)+COUNTIFS(STAFF!$J:$J,"Pfizer-BioNTech",STAFF!$Z:$Z,"YES",STAFF!$W:$W,"&lt;="&amp;AD$50)))</f>
        <v/>
      </c>
      <c r="AE69" s="27" t="str">
        <f ca="1">IF(AE$50="","",IF($L$1="CURRENT STAFF ONLY",COUNTIFS(STAFF!$J:$J,"Pfizer-BioNTech",STAFF!$Q:$Q,"YES",STAFF!$N:$N,"&lt;="&amp;AE$50,STAFF!$G:$G,"YES")+COUNTIFS(STAFF!$J:$J,"Pfizer-BioNTech",STAFF!$Z:$Z,"YES",STAFF!$W:$W,"&lt;="&amp;AE$50,STAFF!$G:$G,"YES"),COUNTIFS(STAFF!$J:$J,"Pfizer-BioNTech",STAFF!$Q:$Q,"YES",STAFF!$N:$N,"&lt;="&amp;AE$50)+COUNTIFS(STAFF!$J:$J,"Pfizer-BioNTech",STAFF!$Z:$Z,"YES",STAFF!$W:$W,"&lt;="&amp;AE$50)))</f>
        <v/>
      </c>
      <c r="AF69" s="27" t="str">
        <f ca="1">IF(AF$50="","",IF($L$1="CURRENT STAFF ONLY",COUNTIFS(STAFF!$J:$J,"Pfizer-BioNTech",STAFF!$Q:$Q,"YES",STAFF!$N:$N,"&lt;="&amp;AF$50,STAFF!$G:$G,"YES")+COUNTIFS(STAFF!$J:$J,"Pfizer-BioNTech",STAFF!$Z:$Z,"YES",STAFF!$W:$W,"&lt;="&amp;AF$50,STAFF!$G:$G,"YES"),COUNTIFS(STAFF!$J:$J,"Pfizer-BioNTech",STAFF!$Q:$Q,"YES",STAFF!$N:$N,"&lt;="&amp;AF$50)+COUNTIFS(STAFF!$J:$J,"Pfizer-BioNTech",STAFF!$Z:$Z,"YES",STAFF!$W:$W,"&lt;="&amp;AF$50)))</f>
        <v/>
      </c>
      <c r="AG69" s="27" t="str">
        <f ca="1">IF(AG$50="","",IF($L$1="CURRENT STAFF ONLY",COUNTIFS(STAFF!$J:$J,"Pfizer-BioNTech",STAFF!$Q:$Q,"YES",STAFF!$N:$N,"&lt;="&amp;AG$50,STAFF!$G:$G,"YES")+COUNTIFS(STAFF!$J:$J,"Pfizer-BioNTech",STAFF!$Z:$Z,"YES",STAFF!$W:$W,"&lt;="&amp;AG$50,STAFF!$G:$G,"YES"),COUNTIFS(STAFF!$J:$J,"Pfizer-BioNTech",STAFF!$Q:$Q,"YES",STAFF!$N:$N,"&lt;="&amp;AG$50)+COUNTIFS(STAFF!$J:$J,"Pfizer-BioNTech",STAFF!$Z:$Z,"YES",STAFF!$W:$W,"&lt;="&amp;AG$50)))</f>
        <v/>
      </c>
      <c r="AH69" s="27" t="str">
        <f ca="1">IF(AH$50="","",IF($L$1="CURRENT STAFF ONLY",COUNTIFS(STAFF!$J:$J,"Pfizer-BioNTech",STAFF!$Q:$Q,"YES",STAFF!$N:$N,"&lt;="&amp;AH$50,STAFF!$G:$G,"YES")+COUNTIFS(STAFF!$J:$J,"Pfizer-BioNTech",STAFF!$Z:$Z,"YES",STAFF!$W:$W,"&lt;="&amp;AH$50,STAFF!$G:$G,"YES"),COUNTIFS(STAFF!$J:$J,"Pfizer-BioNTech",STAFF!$Q:$Q,"YES",STAFF!$N:$N,"&lt;="&amp;AH$50)+COUNTIFS(STAFF!$J:$J,"Pfizer-BioNTech",STAFF!$Z:$Z,"YES",STAFF!$W:$W,"&lt;="&amp;AH$50)))</f>
        <v/>
      </c>
      <c r="AI69" s="27" t="str">
        <f ca="1">IF(AI$50="","",IF($L$1="CURRENT STAFF ONLY",COUNTIFS(STAFF!$J:$J,"Pfizer-BioNTech",STAFF!$Q:$Q,"YES",STAFF!$N:$N,"&lt;="&amp;AI$50,STAFF!$G:$G,"YES")+COUNTIFS(STAFF!$J:$J,"Pfizer-BioNTech",STAFF!$Z:$Z,"YES",STAFF!$W:$W,"&lt;="&amp;AI$50,STAFF!$G:$G,"YES"),COUNTIFS(STAFF!$J:$J,"Pfizer-BioNTech",STAFF!$Q:$Q,"YES",STAFF!$N:$N,"&lt;="&amp;AI$50)+COUNTIFS(STAFF!$J:$J,"Pfizer-BioNTech",STAFF!$Z:$Z,"YES",STAFF!$W:$W,"&lt;="&amp;AI$50)))</f>
        <v/>
      </c>
      <c r="AJ69" s="27" t="str">
        <f ca="1">IF(AJ$50="","",IF($L$1="CURRENT STAFF ONLY",COUNTIFS(STAFF!$J:$J,"Pfizer-BioNTech",STAFF!$Q:$Q,"YES",STAFF!$N:$N,"&lt;="&amp;AJ$50,STAFF!$G:$G,"YES")+COUNTIFS(STAFF!$J:$J,"Pfizer-BioNTech",STAFF!$Z:$Z,"YES",STAFF!$W:$W,"&lt;="&amp;AJ$50,STAFF!$G:$G,"YES"),COUNTIFS(STAFF!$J:$J,"Pfizer-BioNTech",STAFF!$Q:$Q,"YES",STAFF!$N:$N,"&lt;="&amp;AJ$50)+COUNTIFS(STAFF!$J:$J,"Pfizer-BioNTech",STAFF!$Z:$Z,"YES",STAFF!$W:$W,"&lt;="&amp;AJ$50)))</f>
        <v/>
      </c>
      <c r="AK69" s="27" t="str">
        <f ca="1">IF(AK$50="","",IF($L$1="CURRENT STAFF ONLY",COUNTIFS(STAFF!$J:$J,"Pfizer-BioNTech",STAFF!$Q:$Q,"YES",STAFF!$N:$N,"&lt;="&amp;AK$50,STAFF!$G:$G,"YES")+COUNTIFS(STAFF!$J:$J,"Pfizer-BioNTech",STAFF!$Z:$Z,"YES",STAFF!$W:$W,"&lt;="&amp;AK$50,STAFF!$G:$G,"YES"),COUNTIFS(STAFF!$J:$J,"Pfizer-BioNTech",STAFF!$Q:$Q,"YES",STAFF!$N:$N,"&lt;="&amp;AK$50)+COUNTIFS(STAFF!$J:$J,"Pfizer-BioNTech",STAFF!$Z:$Z,"YES",STAFF!$W:$W,"&lt;="&amp;AK$50)))</f>
        <v/>
      </c>
      <c r="AL69" s="27" t="str">
        <f ca="1">IF(AL$50="","",IF($L$1="CURRENT STAFF ONLY",COUNTIFS(STAFF!$J:$J,"Pfizer-BioNTech",STAFF!$Q:$Q,"YES",STAFF!$N:$N,"&lt;="&amp;AL$50,STAFF!$G:$G,"YES")+COUNTIFS(STAFF!$J:$J,"Pfizer-BioNTech",STAFF!$Z:$Z,"YES",STAFF!$W:$W,"&lt;="&amp;AL$50,STAFF!$G:$G,"YES"),COUNTIFS(STAFF!$J:$J,"Pfizer-BioNTech",STAFF!$Q:$Q,"YES",STAFF!$N:$N,"&lt;="&amp;AL$50)+COUNTIFS(STAFF!$J:$J,"Pfizer-BioNTech",STAFF!$Z:$Z,"YES",STAFF!$W:$W,"&lt;="&amp;AL$50)))</f>
        <v/>
      </c>
      <c r="AM69" s="27" t="str">
        <f ca="1">IF(AM$50="","",IF($L$1="CURRENT STAFF ONLY",COUNTIFS(STAFF!$J:$J,"Pfizer-BioNTech",STAFF!$Q:$Q,"YES",STAFF!$N:$N,"&lt;="&amp;AM$50,STAFF!$G:$G,"YES")+COUNTIFS(STAFF!$J:$J,"Pfizer-BioNTech",STAFF!$Z:$Z,"YES",STAFF!$W:$W,"&lt;="&amp;AM$50,STAFF!$G:$G,"YES"),COUNTIFS(STAFF!$J:$J,"Pfizer-BioNTech",STAFF!$Q:$Q,"YES",STAFF!$N:$N,"&lt;="&amp;AM$50)+COUNTIFS(STAFF!$J:$J,"Pfizer-BioNTech",STAFF!$Z:$Z,"YES",STAFF!$W:$W,"&lt;="&amp;AM$50)))</f>
        <v/>
      </c>
      <c r="AN69" s="27" t="str">
        <f ca="1">IF(AN$50="","",IF($L$1="CURRENT STAFF ONLY",COUNTIFS(STAFF!$J:$J,"Pfizer-BioNTech",STAFF!$Q:$Q,"YES",STAFF!$N:$N,"&lt;="&amp;AN$50,STAFF!$G:$G,"YES")+COUNTIFS(STAFF!$J:$J,"Pfizer-BioNTech",STAFF!$Z:$Z,"YES",STAFF!$W:$W,"&lt;="&amp;AN$50,STAFF!$G:$G,"YES"),COUNTIFS(STAFF!$J:$J,"Pfizer-BioNTech",STAFF!$Q:$Q,"YES",STAFF!$N:$N,"&lt;="&amp;AN$50)+COUNTIFS(STAFF!$J:$J,"Pfizer-BioNTech",STAFF!$Z:$Z,"YES",STAFF!$W:$W,"&lt;="&amp;AN$50)))</f>
        <v/>
      </c>
      <c r="AO69" s="27" t="str">
        <f ca="1">IF(AO$50="","",IF($L$1="CURRENT STAFF ONLY",COUNTIFS(STAFF!$J:$J,"Pfizer-BioNTech",STAFF!$Q:$Q,"YES",STAFF!$N:$N,"&lt;="&amp;AO$50,STAFF!$G:$G,"YES")+COUNTIFS(STAFF!$J:$J,"Pfizer-BioNTech",STAFF!$Z:$Z,"YES",STAFF!$W:$W,"&lt;="&amp;AO$50,STAFF!$G:$G,"YES"),COUNTIFS(STAFF!$J:$J,"Pfizer-BioNTech",STAFF!$Q:$Q,"YES",STAFF!$N:$N,"&lt;="&amp;AO$50)+COUNTIFS(STAFF!$J:$J,"Pfizer-BioNTech",STAFF!$Z:$Z,"YES",STAFF!$W:$W,"&lt;="&amp;AO$50)))</f>
        <v/>
      </c>
      <c r="AP69" s="27" t="str">
        <f ca="1">IF(AP$50="","",IF($L$1="CURRENT STAFF ONLY",COUNTIFS(STAFF!$J:$J,"Pfizer-BioNTech",STAFF!$Q:$Q,"YES",STAFF!$N:$N,"&lt;="&amp;AP$50,STAFF!$G:$G,"YES")+COUNTIFS(STAFF!$J:$J,"Pfizer-BioNTech",STAFF!$Z:$Z,"YES",STAFF!$W:$W,"&lt;="&amp;AP$50,STAFF!$G:$G,"YES"),COUNTIFS(STAFF!$J:$J,"Pfizer-BioNTech",STAFF!$Q:$Q,"YES",STAFF!$N:$N,"&lt;="&amp;AP$50)+COUNTIFS(STAFF!$J:$J,"Pfizer-BioNTech",STAFF!$Z:$Z,"YES",STAFF!$W:$W,"&lt;="&amp;AP$50)))</f>
        <v/>
      </c>
      <c r="AQ69" s="27" t="str">
        <f ca="1">IF(AQ$50="","",IF($L$1="CURRENT STAFF ONLY",COUNTIFS(STAFF!$J:$J,"Pfizer-BioNTech",STAFF!$Q:$Q,"YES",STAFF!$N:$N,"&lt;="&amp;AQ$50,STAFF!$G:$G,"YES")+COUNTIFS(STAFF!$J:$J,"Pfizer-BioNTech",STAFF!$Z:$Z,"YES",STAFF!$W:$W,"&lt;="&amp;AQ$50,STAFF!$G:$G,"YES"),COUNTIFS(STAFF!$J:$J,"Pfizer-BioNTech",STAFF!$Q:$Q,"YES",STAFF!$N:$N,"&lt;="&amp;AQ$50)+COUNTIFS(STAFF!$J:$J,"Pfizer-BioNTech",STAFF!$Z:$Z,"YES",STAFF!$W:$W,"&lt;="&amp;AQ$50)))</f>
        <v/>
      </c>
      <c r="AR69" s="27" t="str">
        <f ca="1">IF(AR$50="","",IF($L$1="CURRENT STAFF ONLY",COUNTIFS(STAFF!$J:$J,"Pfizer-BioNTech",STAFF!$Q:$Q,"YES",STAFF!$N:$N,"&lt;="&amp;AR$50,STAFF!$G:$G,"YES")+COUNTIFS(STAFF!$J:$J,"Pfizer-BioNTech",STAFF!$Z:$Z,"YES",STAFF!$W:$W,"&lt;="&amp;AR$50,STAFF!$G:$G,"YES"),COUNTIFS(STAFF!$J:$J,"Pfizer-BioNTech",STAFF!$Q:$Q,"YES",STAFF!$N:$N,"&lt;="&amp;AR$50)+COUNTIFS(STAFF!$J:$J,"Pfizer-BioNTech",STAFF!$Z:$Z,"YES",STAFF!$W:$W,"&lt;="&amp;AR$50)))</f>
        <v/>
      </c>
      <c r="AS69" s="27" t="str">
        <f ca="1">IF(AS$50="","",IF($L$1="CURRENT STAFF ONLY",COUNTIFS(STAFF!$J:$J,"Pfizer-BioNTech",STAFF!$Q:$Q,"YES",STAFF!$N:$N,"&lt;="&amp;AS$50,STAFF!$G:$G,"YES")+COUNTIFS(STAFF!$J:$J,"Pfizer-BioNTech",STAFF!$Z:$Z,"YES",STAFF!$W:$W,"&lt;="&amp;AS$50,STAFF!$G:$G,"YES"),COUNTIFS(STAFF!$J:$J,"Pfizer-BioNTech",STAFF!$Q:$Q,"YES",STAFF!$N:$N,"&lt;="&amp;AS$50)+COUNTIFS(STAFF!$J:$J,"Pfizer-BioNTech",STAFF!$Z:$Z,"YES",STAFF!$W:$W,"&lt;="&amp;AS$50)))</f>
        <v/>
      </c>
      <c r="AT69" s="27" t="str">
        <f ca="1">IF(AT$50="","",IF($L$1="CURRENT STAFF ONLY",COUNTIFS(STAFF!$J:$J,"Pfizer-BioNTech",STAFF!$Q:$Q,"YES",STAFF!$N:$N,"&lt;="&amp;AT$50,STAFF!$G:$G,"YES")+COUNTIFS(STAFF!$J:$J,"Pfizer-BioNTech",STAFF!$Z:$Z,"YES",STAFF!$W:$W,"&lt;="&amp;AT$50,STAFF!$G:$G,"YES"),COUNTIFS(STAFF!$J:$J,"Pfizer-BioNTech",STAFF!$Q:$Q,"YES",STAFF!$N:$N,"&lt;="&amp;AT$50)+COUNTIFS(STAFF!$J:$J,"Pfizer-BioNTech",STAFF!$Z:$Z,"YES",STAFF!$W:$W,"&lt;="&amp;AT$50)))</f>
        <v/>
      </c>
      <c r="AU69" s="27" t="str">
        <f ca="1">IF(AU$50="","",IF($L$1="CURRENT STAFF ONLY",COUNTIFS(STAFF!$J:$J,"Pfizer-BioNTech",STAFF!$Q:$Q,"YES",STAFF!$N:$N,"&lt;="&amp;AU$50,STAFF!$G:$G,"YES")+COUNTIFS(STAFF!$J:$J,"Pfizer-BioNTech",STAFF!$Z:$Z,"YES",STAFF!$W:$W,"&lt;="&amp;AU$50,STAFF!$G:$G,"YES"),COUNTIFS(STAFF!$J:$J,"Pfizer-BioNTech",STAFF!$Q:$Q,"YES",STAFF!$N:$N,"&lt;="&amp;AU$50)+COUNTIFS(STAFF!$J:$J,"Pfizer-BioNTech",STAFF!$Z:$Z,"YES",STAFF!$W:$W,"&lt;="&amp;AU$50)))</f>
        <v/>
      </c>
      <c r="AV69" s="27" t="str">
        <f ca="1">IF(AV$50="","",IF($L$1="CURRENT STAFF ONLY",COUNTIFS(STAFF!$J:$J,"Pfizer-BioNTech",STAFF!$Q:$Q,"YES",STAFF!$N:$N,"&lt;="&amp;AV$50,STAFF!$G:$G,"YES")+COUNTIFS(STAFF!$J:$J,"Pfizer-BioNTech",STAFF!$Z:$Z,"YES",STAFF!$W:$W,"&lt;="&amp;AV$50,STAFF!$G:$G,"YES"),COUNTIFS(STAFF!$J:$J,"Pfizer-BioNTech",STAFF!$Q:$Q,"YES",STAFF!$N:$N,"&lt;="&amp;AV$50)+COUNTIFS(STAFF!$J:$J,"Pfizer-BioNTech",STAFF!$Z:$Z,"YES",STAFF!$W:$W,"&lt;="&amp;AV$50)))</f>
        <v/>
      </c>
      <c r="AW69" s="27" t="str">
        <f ca="1">IF(AW$50="","",IF($L$1="CURRENT STAFF ONLY",COUNTIFS(STAFF!$J:$J,"Pfizer-BioNTech",STAFF!$Q:$Q,"YES",STAFF!$N:$N,"&lt;="&amp;AW$50,STAFF!$G:$G,"YES")+COUNTIFS(STAFF!$J:$J,"Pfizer-BioNTech",STAFF!$Z:$Z,"YES",STAFF!$W:$W,"&lt;="&amp;AW$50,STAFF!$G:$G,"YES"),COUNTIFS(STAFF!$J:$J,"Pfizer-BioNTech",STAFF!$Q:$Q,"YES",STAFF!$N:$N,"&lt;="&amp;AW$50)+COUNTIFS(STAFF!$J:$J,"Pfizer-BioNTech",STAFF!$Z:$Z,"YES",STAFF!$W:$W,"&lt;="&amp;AW$50)))</f>
        <v/>
      </c>
      <c r="AX69" s="27" t="str">
        <f ca="1">IF(AX$50="","",IF($L$1="CURRENT STAFF ONLY",COUNTIFS(STAFF!$J:$J,"Pfizer-BioNTech",STAFF!$Q:$Q,"YES",STAFF!$N:$N,"&lt;="&amp;AX$50,STAFF!$G:$G,"YES")+COUNTIFS(STAFF!$J:$J,"Pfizer-BioNTech",STAFF!$Z:$Z,"YES",STAFF!$W:$W,"&lt;="&amp;AX$50,STAFF!$G:$G,"YES"),COUNTIFS(STAFF!$J:$J,"Pfizer-BioNTech",STAFF!$Q:$Q,"YES",STAFF!$N:$N,"&lt;="&amp;AX$50)+COUNTIFS(STAFF!$J:$J,"Pfizer-BioNTech",STAFF!$Z:$Z,"YES",STAFF!$W:$W,"&lt;="&amp;AX$50)))</f>
        <v/>
      </c>
      <c r="AY69" s="27" t="str">
        <f ca="1">IF(AY$50="","",IF($L$1="CURRENT STAFF ONLY",COUNTIFS(STAFF!$J:$J,"Pfizer-BioNTech",STAFF!$Q:$Q,"YES",STAFF!$N:$N,"&lt;="&amp;AY$50,STAFF!$G:$G,"YES")+COUNTIFS(STAFF!$J:$J,"Pfizer-BioNTech",STAFF!$Z:$Z,"YES",STAFF!$W:$W,"&lt;="&amp;AY$50,STAFF!$G:$G,"YES"),COUNTIFS(STAFF!$J:$J,"Pfizer-BioNTech",STAFF!$Q:$Q,"YES",STAFF!$N:$N,"&lt;="&amp;AY$50)+COUNTIFS(STAFF!$J:$J,"Pfizer-BioNTech",STAFF!$Z:$Z,"YES",STAFF!$W:$W,"&lt;="&amp;AY$50)))</f>
        <v/>
      </c>
      <c r="AZ69" s="27" t="str">
        <f ca="1">IF(AZ$50="","",IF($L$1="CURRENT STAFF ONLY",COUNTIFS(STAFF!$J:$J,"Pfizer-BioNTech",STAFF!$Q:$Q,"YES",STAFF!$N:$N,"&lt;="&amp;AZ$50,STAFF!$G:$G,"YES")+COUNTIFS(STAFF!$J:$J,"Pfizer-BioNTech",STAFF!$Z:$Z,"YES",STAFF!$W:$W,"&lt;="&amp;AZ$50,STAFF!$G:$G,"YES"),COUNTIFS(STAFF!$J:$J,"Pfizer-BioNTech",STAFF!$Q:$Q,"YES",STAFF!$N:$N,"&lt;="&amp;AZ$50)+COUNTIFS(STAFF!$J:$J,"Pfizer-BioNTech",STAFF!$Z:$Z,"YES",STAFF!$W:$W,"&lt;="&amp;AZ$50)))</f>
        <v/>
      </c>
      <c r="BA69" s="27" t="str">
        <f ca="1">IF(BA$50="","",IF($L$1="CURRENT STAFF ONLY",COUNTIFS(STAFF!$J:$J,"Pfizer-BioNTech",STAFF!$Q:$Q,"YES",STAFF!$N:$N,"&lt;="&amp;BA$50,STAFF!$G:$G,"YES")+COUNTIFS(STAFF!$J:$J,"Pfizer-BioNTech",STAFF!$Z:$Z,"YES",STAFF!$W:$W,"&lt;="&amp;BA$50,STAFF!$G:$G,"YES"),COUNTIFS(STAFF!$J:$J,"Pfizer-BioNTech",STAFF!$Q:$Q,"YES",STAFF!$N:$N,"&lt;="&amp;BA$50)+COUNTIFS(STAFF!$J:$J,"Pfizer-BioNTech",STAFF!$Z:$Z,"YES",STAFF!$W:$W,"&lt;="&amp;BA$50)))</f>
        <v/>
      </c>
      <c r="BB69" s="27" t="str">
        <f ca="1">IF(BB$50="","",IF($L$1="CURRENT STAFF ONLY",COUNTIFS(STAFF!$J:$J,"Pfizer-BioNTech",STAFF!$Q:$Q,"YES",STAFF!$N:$N,"&lt;="&amp;BB$50,STAFF!$G:$G,"YES")+COUNTIFS(STAFF!$J:$J,"Pfizer-BioNTech",STAFF!$Z:$Z,"YES",STAFF!$W:$W,"&lt;="&amp;BB$50,STAFF!$G:$G,"YES"),COUNTIFS(STAFF!$J:$J,"Pfizer-BioNTech",STAFF!$Q:$Q,"YES",STAFF!$N:$N,"&lt;="&amp;BB$50)+COUNTIFS(STAFF!$J:$J,"Pfizer-BioNTech",STAFF!$Z:$Z,"YES",STAFF!$W:$W,"&lt;="&amp;BB$50)))</f>
        <v/>
      </c>
      <c r="BC69" s="27" t="str">
        <f ca="1">IF(BC$50="","",IF($L$1="CURRENT STAFF ONLY",COUNTIFS(STAFF!$J:$J,"Pfizer-BioNTech",STAFF!$Q:$Q,"YES",STAFF!$N:$N,"&lt;="&amp;BC$50,STAFF!$G:$G,"YES")+COUNTIFS(STAFF!$J:$J,"Pfizer-BioNTech",STAFF!$Z:$Z,"YES",STAFF!$W:$W,"&lt;="&amp;BC$50,STAFF!$G:$G,"YES"),COUNTIFS(STAFF!$J:$J,"Pfizer-BioNTech",STAFF!$Q:$Q,"YES",STAFF!$N:$N,"&lt;="&amp;BC$50)+COUNTIFS(STAFF!$J:$J,"Pfizer-BioNTech",STAFF!$Z:$Z,"YES",STAFF!$W:$W,"&lt;="&amp;BC$50)))</f>
        <v/>
      </c>
      <c r="BD69" s="27" t="str">
        <f ca="1">IF(BD$50="","",IF($L$1="CURRENT STAFF ONLY",COUNTIFS(STAFF!$J:$J,"Pfizer-BioNTech",STAFF!$Q:$Q,"YES",STAFF!$N:$N,"&lt;="&amp;BD$50,STAFF!$G:$G,"YES")+COUNTIFS(STAFF!$J:$J,"Pfizer-BioNTech",STAFF!$Z:$Z,"YES",STAFF!$W:$W,"&lt;="&amp;BD$50,STAFF!$G:$G,"YES"),COUNTIFS(STAFF!$J:$J,"Pfizer-BioNTech",STAFF!$Q:$Q,"YES",STAFF!$N:$N,"&lt;="&amp;BD$50)+COUNTIFS(STAFF!$J:$J,"Pfizer-BioNTech",STAFF!$Z:$Z,"YES",STAFF!$W:$W,"&lt;="&amp;BD$50)))</f>
        <v/>
      </c>
      <c r="BE69" s="27" t="str">
        <f ca="1">IF(BE$50="","",IF($L$1="CURRENT STAFF ONLY",COUNTIFS(STAFF!$J:$J,"Pfizer-BioNTech",STAFF!$Q:$Q,"YES",STAFF!$N:$N,"&lt;="&amp;BE$50,STAFF!$G:$G,"YES")+COUNTIFS(STAFF!$J:$J,"Pfizer-BioNTech",STAFF!$Z:$Z,"YES",STAFF!$W:$W,"&lt;="&amp;BE$50,STAFF!$G:$G,"YES"),COUNTIFS(STAFF!$J:$J,"Pfizer-BioNTech",STAFF!$Q:$Q,"YES",STAFF!$N:$N,"&lt;="&amp;BE$50)+COUNTIFS(STAFF!$J:$J,"Pfizer-BioNTech",STAFF!$Z:$Z,"YES",STAFF!$W:$W,"&lt;="&amp;BE$50)))</f>
        <v/>
      </c>
    </row>
    <row r="70" spans="1:57" ht="31.15">
      <c r="A70" s="44" t="s">
        <v>123</v>
      </c>
      <c r="B70" s="27">
        <f ca="1">IF(B$50="","",IF($L$1="CURRENT STAFF ONLY",COUNTIFS(STAFF!$J:$J,"Moderna",STAFF!$Q:$Q,"YES",STAFF!$N:$N,"&lt;="&amp;B$50,STAFF!$G:$G,"YES")+COUNTIFS(STAFF!$J:$J,"Moderna",STAFF!$Z:$Z,"YES",STAFF!$W:$W,"&lt;="&amp;B$50,STAFF!$G:$G,"YES"),COUNTIFS(STAFF!$J:$J,"Moderna",STAFF!$Q:$Q,"YES",STAFF!$N:$N,"&lt;="&amp;B$50)+COUNTIFS(STAFF!$J:$J,"Moderna",STAFF!$Z:$Z,"YES",STAFF!$W:$W,"&lt;="&amp;B$50)))</f>
        <v>0</v>
      </c>
      <c r="C70" s="27">
        <f ca="1">IF(C$50="","",IF($L$1="CURRENT STAFF ONLY",COUNTIFS(STAFF!$J:$J,"Moderna",STAFF!$Q:$Q,"YES",STAFF!$N:$N,"&lt;="&amp;C$50,STAFF!$G:$G,"YES")+COUNTIFS(STAFF!$J:$J,"Moderna",STAFF!$Z:$Z,"YES",STAFF!$W:$W,"&lt;="&amp;C$50,STAFF!$G:$G,"YES"),COUNTIFS(STAFF!$J:$J,"Moderna",STAFF!$Q:$Q,"YES",STAFF!$N:$N,"&lt;="&amp;C$50)+COUNTIFS(STAFF!$J:$J,"Moderna",STAFF!$Z:$Z,"YES",STAFF!$W:$W,"&lt;="&amp;C$50)))</f>
        <v>0</v>
      </c>
      <c r="D70" s="27">
        <f ca="1">IF(D$50="","",IF($L$1="CURRENT STAFF ONLY",COUNTIFS(STAFF!$J:$J,"Moderna",STAFF!$Q:$Q,"YES",STAFF!$N:$N,"&lt;="&amp;D$50,STAFF!$G:$G,"YES")+COUNTIFS(STAFF!$J:$J,"Moderna",STAFF!$Z:$Z,"YES",STAFF!$W:$W,"&lt;="&amp;D$50,STAFF!$G:$G,"YES"),COUNTIFS(STAFF!$J:$J,"Moderna",STAFF!$Q:$Q,"YES",STAFF!$N:$N,"&lt;="&amp;D$50)+COUNTIFS(STAFF!$J:$J,"Moderna",STAFF!$Z:$Z,"YES",STAFF!$W:$W,"&lt;="&amp;D$50)))</f>
        <v>0</v>
      </c>
      <c r="E70" s="27">
        <f ca="1">IF(E$50="","",IF($L$1="CURRENT STAFF ONLY",COUNTIFS(STAFF!$J:$J,"Moderna",STAFF!$Q:$Q,"YES",STAFF!$N:$N,"&lt;="&amp;E$50,STAFF!$G:$G,"YES")+COUNTIFS(STAFF!$J:$J,"Moderna",STAFF!$Z:$Z,"YES",STAFF!$W:$W,"&lt;="&amp;E$50,STAFF!$G:$G,"YES"),COUNTIFS(STAFF!$J:$J,"Moderna",STAFF!$Q:$Q,"YES",STAFF!$N:$N,"&lt;="&amp;E$50)+COUNTIFS(STAFF!$J:$J,"Moderna",STAFF!$Z:$Z,"YES",STAFF!$W:$W,"&lt;="&amp;E$50)))</f>
        <v>0</v>
      </c>
      <c r="F70" s="27">
        <f ca="1">IF(F$50="","",IF($L$1="CURRENT STAFF ONLY",COUNTIFS(STAFF!$J:$J,"Moderna",STAFF!$Q:$Q,"YES",STAFF!$N:$N,"&lt;="&amp;F$50,STAFF!$G:$G,"YES")+COUNTIFS(STAFF!$J:$J,"Moderna",STAFF!$Z:$Z,"YES",STAFF!$W:$W,"&lt;="&amp;F$50,STAFF!$G:$G,"YES"),COUNTIFS(STAFF!$J:$J,"Moderna",STAFF!$Q:$Q,"YES",STAFF!$N:$N,"&lt;="&amp;F$50)+COUNTIFS(STAFF!$J:$J,"Moderna",STAFF!$Z:$Z,"YES",STAFF!$W:$W,"&lt;="&amp;F$50)))</f>
        <v>0</v>
      </c>
      <c r="G70" s="27">
        <f ca="1">IF(G$50="","",IF($L$1="CURRENT STAFF ONLY",COUNTIFS(STAFF!$J:$J,"Moderna",STAFF!$Q:$Q,"YES",STAFF!$N:$N,"&lt;="&amp;G$50,STAFF!$G:$G,"YES")+COUNTIFS(STAFF!$J:$J,"Moderna",STAFF!$Z:$Z,"YES",STAFF!$W:$W,"&lt;="&amp;G$50,STAFF!$G:$G,"YES"),COUNTIFS(STAFF!$J:$J,"Moderna",STAFF!$Q:$Q,"YES",STAFF!$N:$N,"&lt;="&amp;G$50)+COUNTIFS(STAFF!$J:$J,"Moderna",STAFF!$Z:$Z,"YES",STAFF!$W:$W,"&lt;="&amp;G$50)))</f>
        <v>0</v>
      </c>
      <c r="H70" s="27">
        <f ca="1">IF(H$50="","",IF($L$1="CURRENT STAFF ONLY",COUNTIFS(STAFF!$J:$J,"Moderna",STAFF!$Q:$Q,"YES",STAFF!$N:$N,"&lt;="&amp;H$50,STAFF!$G:$G,"YES")+COUNTIFS(STAFF!$J:$J,"Moderna",STAFF!$Z:$Z,"YES",STAFF!$W:$W,"&lt;="&amp;H$50,STAFF!$G:$G,"YES"),COUNTIFS(STAFF!$J:$J,"Moderna",STAFF!$Q:$Q,"YES",STAFF!$N:$N,"&lt;="&amp;H$50)+COUNTIFS(STAFF!$J:$J,"Moderna",STAFF!$Z:$Z,"YES",STAFF!$W:$W,"&lt;="&amp;H$50)))</f>
        <v>0</v>
      </c>
      <c r="I70" s="27">
        <f ca="1">IF(I$50="","",IF($L$1="CURRENT STAFF ONLY",COUNTIFS(STAFF!$J:$J,"Moderna",STAFF!$Q:$Q,"YES",STAFF!$N:$N,"&lt;="&amp;I$50,STAFF!$G:$G,"YES")+COUNTIFS(STAFF!$J:$J,"Moderna",STAFF!$Z:$Z,"YES",STAFF!$W:$W,"&lt;="&amp;I$50,STAFF!$G:$G,"YES"),COUNTIFS(STAFF!$J:$J,"Moderna",STAFF!$Q:$Q,"YES",STAFF!$N:$N,"&lt;="&amp;I$50)+COUNTIFS(STAFF!$J:$J,"Moderna",STAFF!$Z:$Z,"YES",STAFF!$W:$W,"&lt;="&amp;I$50)))</f>
        <v>0</v>
      </c>
      <c r="J70" s="27">
        <f ca="1">IF(J$50="","",IF($L$1="CURRENT STAFF ONLY",COUNTIFS(STAFF!$J:$J,"Moderna",STAFF!$Q:$Q,"YES",STAFF!$N:$N,"&lt;="&amp;J$50,STAFF!$G:$G,"YES")+COUNTIFS(STAFF!$J:$J,"Moderna",STAFF!$Z:$Z,"YES",STAFF!$W:$W,"&lt;="&amp;J$50,STAFF!$G:$G,"YES"),COUNTIFS(STAFF!$J:$J,"Moderna",STAFF!$Q:$Q,"YES",STAFF!$N:$N,"&lt;="&amp;J$50)+COUNTIFS(STAFF!$J:$J,"Moderna",STAFF!$Z:$Z,"YES",STAFF!$W:$W,"&lt;="&amp;J$50)))</f>
        <v>0</v>
      </c>
      <c r="K70" s="27">
        <f ca="1">IF(K$50="","",IF($L$1="CURRENT STAFF ONLY",COUNTIFS(STAFF!$J:$J,"Moderna",STAFF!$Q:$Q,"YES",STAFF!$N:$N,"&lt;="&amp;K$50,STAFF!$G:$G,"YES")+COUNTIFS(STAFF!$J:$J,"Moderna",STAFF!$Z:$Z,"YES",STAFF!$W:$W,"&lt;="&amp;K$50,STAFF!$G:$G,"YES"),COUNTIFS(STAFF!$J:$J,"Moderna",STAFF!$Q:$Q,"YES",STAFF!$N:$N,"&lt;="&amp;K$50)+COUNTIFS(STAFF!$J:$J,"Moderna",STAFF!$Z:$Z,"YES",STAFF!$W:$W,"&lt;="&amp;K$50)))</f>
        <v>0</v>
      </c>
      <c r="L70" s="27">
        <f ca="1">IF(L$50="","",IF($L$1="CURRENT STAFF ONLY",COUNTIFS(STAFF!$J:$J,"Moderna",STAFF!$Q:$Q,"YES",STAFF!$N:$N,"&lt;="&amp;L$50,STAFF!$G:$G,"YES")+COUNTIFS(STAFF!$J:$J,"Moderna",STAFF!$Z:$Z,"YES",STAFF!$W:$W,"&lt;="&amp;L$50,STAFF!$G:$G,"YES"),COUNTIFS(STAFF!$J:$J,"Moderna",STAFF!$Q:$Q,"YES",STAFF!$N:$N,"&lt;="&amp;L$50)+COUNTIFS(STAFF!$J:$J,"Moderna",STAFF!$Z:$Z,"YES",STAFF!$W:$W,"&lt;="&amp;L$50)))</f>
        <v>0</v>
      </c>
      <c r="M70" s="27">
        <f ca="1">IF(M$50="","",IF($L$1="CURRENT STAFF ONLY",COUNTIFS(STAFF!$J:$J,"Moderna",STAFF!$Q:$Q,"YES",STAFF!$N:$N,"&lt;="&amp;M$50,STAFF!$G:$G,"YES")+COUNTIFS(STAFF!$J:$J,"Moderna",STAFF!$Z:$Z,"YES",STAFF!$W:$W,"&lt;="&amp;M$50,STAFF!$G:$G,"YES"),COUNTIFS(STAFF!$J:$J,"Moderna",STAFF!$Q:$Q,"YES",STAFF!$N:$N,"&lt;="&amp;M$50)+COUNTIFS(STAFF!$J:$J,"Moderna",STAFF!$Z:$Z,"YES",STAFF!$W:$W,"&lt;="&amp;M$50)))</f>
        <v>0</v>
      </c>
      <c r="N70" s="27">
        <f ca="1">IF(N$50="","",IF($L$1="CURRENT STAFF ONLY",COUNTIFS(STAFF!$J:$J,"Moderna",STAFF!$Q:$Q,"YES",STAFF!$N:$N,"&lt;="&amp;N$50,STAFF!$G:$G,"YES")+COUNTIFS(STAFF!$J:$J,"Moderna",STAFF!$Z:$Z,"YES",STAFF!$W:$W,"&lt;="&amp;N$50,STAFF!$G:$G,"YES"),COUNTIFS(STAFF!$J:$J,"Moderna",STAFF!$Q:$Q,"YES",STAFF!$N:$N,"&lt;="&amp;N$50)+COUNTIFS(STAFF!$J:$J,"Moderna",STAFF!$Z:$Z,"YES",STAFF!$W:$W,"&lt;="&amp;N$50)))</f>
        <v>0</v>
      </c>
      <c r="O70" s="27">
        <f ca="1">IF(O$50="","",IF($L$1="CURRENT STAFF ONLY",COUNTIFS(STAFF!$J:$J,"Moderna",STAFF!$Q:$Q,"YES",STAFF!$N:$N,"&lt;="&amp;O$50,STAFF!$G:$G,"YES")+COUNTIFS(STAFF!$J:$J,"Moderna",STAFF!$Z:$Z,"YES",STAFF!$W:$W,"&lt;="&amp;O$50,STAFF!$G:$G,"YES"),COUNTIFS(STAFF!$J:$J,"Moderna",STAFF!$Q:$Q,"YES",STAFF!$N:$N,"&lt;="&amp;O$50)+COUNTIFS(STAFF!$J:$J,"Moderna",STAFF!$Z:$Z,"YES",STAFF!$W:$W,"&lt;="&amp;O$50)))</f>
        <v>0</v>
      </c>
      <c r="P70" s="27">
        <f ca="1">IF(P$50="","",IF($L$1="CURRENT STAFF ONLY",COUNTIFS(STAFF!$J:$J,"Moderna",STAFF!$Q:$Q,"YES",STAFF!$N:$N,"&lt;="&amp;P$50,STAFF!$G:$G,"YES")+COUNTIFS(STAFF!$J:$J,"Moderna",STAFF!$Z:$Z,"YES",STAFF!$W:$W,"&lt;="&amp;P$50,STAFF!$G:$G,"YES"),COUNTIFS(STAFF!$J:$J,"Moderna",STAFF!$Q:$Q,"YES",STAFF!$N:$N,"&lt;="&amp;P$50)+COUNTIFS(STAFF!$J:$J,"Moderna",STAFF!$Z:$Z,"YES",STAFF!$W:$W,"&lt;="&amp;P$50)))</f>
        <v>0</v>
      </c>
      <c r="Q70" s="27">
        <f ca="1">IF(Q$50="","",IF($L$1="CURRENT STAFF ONLY",COUNTIFS(STAFF!$J:$J,"Moderna",STAFF!$Q:$Q,"YES",STAFF!$N:$N,"&lt;="&amp;Q$50,STAFF!$G:$G,"YES")+COUNTIFS(STAFF!$J:$J,"Moderna",STAFF!$Z:$Z,"YES",STAFF!$W:$W,"&lt;="&amp;Q$50,STAFF!$G:$G,"YES"),COUNTIFS(STAFF!$J:$J,"Moderna",STAFF!$Q:$Q,"YES",STAFF!$N:$N,"&lt;="&amp;Q$50)+COUNTIFS(STAFF!$J:$J,"Moderna",STAFF!$Z:$Z,"YES",STAFF!$W:$W,"&lt;="&amp;Q$50)))</f>
        <v>0</v>
      </c>
      <c r="R70" s="27">
        <f ca="1">IF(R$50="","",IF($L$1="CURRENT STAFF ONLY",COUNTIFS(STAFF!$J:$J,"Moderna",STAFF!$Q:$Q,"YES",STAFF!$N:$N,"&lt;="&amp;R$50,STAFF!$G:$G,"YES")+COUNTIFS(STAFF!$J:$J,"Moderna",STAFF!$Z:$Z,"YES",STAFF!$W:$W,"&lt;="&amp;R$50,STAFF!$G:$G,"YES"),COUNTIFS(STAFF!$J:$J,"Moderna",STAFF!$Q:$Q,"YES",STAFF!$N:$N,"&lt;="&amp;R$50)+COUNTIFS(STAFF!$J:$J,"Moderna",STAFF!$Z:$Z,"YES",STAFF!$W:$W,"&lt;="&amp;R$50)))</f>
        <v>0</v>
      </c>
      <c r="S70" s="27">
        <f ca="1">IF(S$50="","",IF($L$1="CURRENT STAFF ONLY",COUNTIFS(STAFF!$J:$J,"Moderna",STAFF!$Q:$Q,"YES",STAFF!$N:$N,"&lt;="&amp;S$50,STAFF!$G:$G,"YES")+COUNTIFS(STAFF!$J:$J,"Moderna",STAFF!$Z:$Z,"YES",STAFF!$W:$W,"&lt;="&amp;S$50,STAFF!$G:$G,"YES"),COUNTIFS(STAFF!$J:$J,"Moderna",STAFF!$Q:$Q,"YES",STAFF!$N:$N,"&lt;="&amp;S$50)+COUNTIFS(STAFF!$J:$J,"Moderna",STAFF!$Z:$Z,"YES",STAFF!$W:$W,"&lt;="&amp;S$50)))</f>
        <v>0</v>
      </c>
      <c r="T70" s="27">
        <f ca="1">IF(T$50="","",IF($L$1="CURRENT STAFF ONLY",COUNTIFS(STAFF!$J:$J,"Moderna",STAFF!$Q:$Q,"YES",STAFF!$N:$N,"&lt;="&amp;T$50,STAFF!$G:$G,"YES")+COUNTIFS(STAFF!$J:$J,"Moderna",STAFF!$Z:$Z,"YES",STAFF!$W:$W,"&lt;="&amp;T$50,STAFF!$G:$G,"YES"),COUNTIFS(STAFF!$J:$J,"Moderna",STAFF!$Q:$Q,"YES",STAFF!$N:$N,"&lt;="&amp;T$50)+COUNTIFS(STAFF!$J:$J,"Moderna",STAFF!$Z:$Z,"YES",STAFF!$W:$W,"&lt;="&amp;T$50)))</f>
        <v>0</v>
      </c>
      <c r="U70" s="27">
        <f ca="1">IF(U$50="","",IF($L$1="CURRENT STAFF ONLY",COUNTIFS(STAFF!$J:$J,"Moderna",STAFF!$Q:$Q,"YES",STAFF!$N:$N,"&lt;="&amp;U$50,STAFF!$G:$G,"YES")+COUNTIFS(STAFF!$J:$J,"Moderna",STAFF!$Z:$Z,"YES",STAFF!$W:$W,"&lt;="&amp;U$50,STAFF!$G:$G,"YES"),COUNTIFS(STAFF!$J:$J,"Moderna",STAFF!$Q:$Q,"YES",STAFF!$N:$N,"&lt;="&amp;U$50)+COUNTIFS(STAFF!$J:$J,"Moderna",STAFF!$Z:$Z,"YES",STAFF!$W:$W,"&lt;="&amp;U$50)))</f>
        <v>0</v>
      </c>
      <c r="V70" s="27">
        <f ca="1">IF(V$50="","",IF($L$1="CURRENT STAFF ONLY",COUNTIFS(STAFF!$J:$J,"Moderna",STAFF!$Q:$Q,"YES",STAFF!$N:$N,"&lt;="&amp;V$50,STAFF!$G:$G,"YES")+COUNTIFS(STAFF!$J:$J,"Moderna",STAFF!$Z:$Z,"YES",STAFF!$W:$W,"&lt;="&amp;V$50,STAFF!$G:$G,"YES"),COUNTIFS(STAFF!$J:$J,"Moderna",STAFF!$Q:$Q,"YES",STAFF!$N:$N,"&lt;="&amp;V$50)+COUNTIFS(STAFF!$J:$J,"Moderna",STAFF!$Z:$Z,"YES",STAFF!$W:$W,"&lt;="&amp;V$50)))</f>
        <v>0</v>
      </c>
      <c r="W70" s="27">
        <f ca="1">IF(W$50="","",IF($L$1="CURRENT STAFF ONLY",COUNTIFS(STAFF!$J:$J,"Moderna",STAFF!$Q:$Q,"YES",STAFF!$N:$N,"&lt;="&amp;W$50,STAFF!$G:$G,"YES")+COUNTIFS(STAFF!$J:$J,"Moderna",STAFF!$Z:$Z,"YES",STAFF!$W:$W,"&lt;="&amp;W$50,STAFF!$G:$G,"YES"),COUNTIFS(STAFF!$J:$J,"Moderna",STAFF!$Q:$Q,"YES",STAFF!$N:$N,"&lt;="&amp;W$50)+COUNTIFS(STAFF!$J:$J,"Moderna",STAFF!$Z:$Z,"YES",STAFF!$W:$W,"&lt;="&amp;W$50)))</f>
        <v>0</v>
      </c>
      <c r="X70" s="27">
        <f ca="1">IF(X$50="","",IF($L$1="CURRENT STAFF ONLY",COUNTIFS(STAFF!$J:$J,"Moderna",STAFF!$Q:$Q,"YES",STAFF!$N:$N,"&lt;="&amp;X$50,STAFF!$G:$G,"YES")+COUNTIFS(STAFF!$J:$J,"Moderna",STAFF!$Z:$Z,"YES",STAFF!$W:$W,"&lt;="&amp;X$50,STAFF!$G:$G,"YES"),COUNTIFS(STAFF!$J:$J,"Moderna",STAFF!$Q:$Q,"YES",STAFF!$N:$N,"&lt;="&amp;X$50)+COUNTIFS(STAFF!$J:$J,"Moderna",STAFF!$Z:$Z,"YES",STAFF!$W:$W,"&lt;="&amp;X$50)))</f>
        <v>0</v>
      </c>
      <c r="Y70" s="27">
        <f ca="1">IF(Y$50="","",IF($L$1="CURRENT STAFF ONLY",COUNTIFS(STAFF!$J:$J,"Moderna",STAFF!$Q:$Q,"YES",STAFF!$N:$N,"&lt;="&amp;Y$50,STAFF!$G:$G,"YES")+COUNTIFS(STAFF!$J:$J,"Moderna",STAFF!$Z:$Z,"YES",STAFF!$W:$W,"&lt;="&amp;Y$50,STAFF!$G:$G,"YES"),COUNTIFS(STAFF!$J:$J,"Moderna",STAFF!$Q:$Q,"YES",STAFF!$N:$N,"&lt;="&amp;Y$50)+COUNTIFS(STAFF!$J:$J,"Moderna",STAFF!$Z:$Z,"YES",STAFF!$W:$W,"&lt;="&amp;Y$50)))</f>
        <v>0</v>
      </c>
      <c r="Z70" s="27">
        <f ca="1">IF(Z$50="","",IF($L$1="CURRENT STAFF ONLY",COUNTIFS(STAFF!$J:$J,"Moderna",STAFF!$Q:$Q,"YES",STAFF!$N:$N,"&lt;="&amp;Z$50,STAFF!$G:$G,"YES")+COUNTIFS(STAFF!$J:$J,"Moderna",STAFF!$Z:$Z,"YES",STAFF!$W:$W,"&lt;="&amp;Z$50,STAFF!$G:$G,"YES"),COUNTIFS(STAFF!$J:$J,"Moderna",STAFF!$Q:$Q,"YES",STAFF!$N:$N,"&lt;="&amp;Z$50)+COUNTIFS(STAFF!$J:$J,"Moderna",STAFF!$Z:$Z,"YES",STAFF!$W:$W,"&lt;="&amp;Z$50)))</f>
        <v>0</v>
      </c>
      <c r="AA70" s="27" t="str">
        <f ca="1">IF(AA$50="","",IF($L$1="CURRENT STAFF ONLY",COUNTIFS(STAFF!$J:$J,"Moderna",STAFF!$Q:$Q,"YES",STAFF!$N:$N,"&lt;="&amp;AA$50,STAFF!$G:$G,"YES")+COUNTIFS(STAFF!$J:$J,"Moderna",STAFF!$Z:$Z,"YES",STAFF!$W:$W,"&lt;="&amp;AA$50,STAFF!$G:$G,"YES"),COUNTIFS(STAFF!$J:$J,"Moderna",STAFF!$Q:$Q,"YES",STAFF!$N:$N,"&lt;="&amp;AA$50)+COUNTIFS(STAFF!$J:$J,"Moderna",STAFF!$Z:$Z,"YES",STAFF!$W:$W,"&lt;="&amp;AA$50)))</f>
        <v/>
      </c>
      <c r="AB70" s="27" t="str">
        <f ca="1">IF(AB$50="","",IF($L$1="CURRENT STAFF ONLY",COUNTIFS(STAFF!$J:$J,"Moderna",STAFF!$Q:$Q,"YES",STAFF!$N:$N,"&lt;="&amp;AB$50,STAFF!$G:$G,"YES")+COUNTIFS(STAFF!$J:$J,"Moderna",STAFF!$Z:$Z,"YES",STAFF!$W:$W,"&lt;="&amp;AB$50,STAFF!$G:$G,"YES"),COUNTIFS(STAFF!$J:$J,"Moderna",STAFF!$Q:$Q,"YES",STAFF!$N:$N,"&lt;="&amp;AB$50)+COUNTIFS(STAFF!$J:$J,"Moderna",STAFF!$Z:$Z,"YES",STAFF!$W:$W,"&lt;="&amp;AB$50)))</f>
        <v/>
      </c>
      <c r="AC70" s="27" t="str">
        <f ca="1">IF(AC$50="","",IF($L$1="CURRENT STAFF ONLY",COUNTIFS(STAFF!$J:$J,"Moderna",STAFF!$Q:$Q,"YES",STAFF!$N:$N,"&lt;="&amp;AC$50,STAFF!$G:$G,"YES")+COUNTIFS(STAFF!$J:$J,"Moderna",STAFF!$Z:$Z,"YES",STAFF!$W:$W,"&lt;="&amp;AC$50,STAFF!$G:$G,"YES"),COUNTIFS(STAFF!$J:$J,"Moderna",STAFF!$Q:$Q,"YES",STAFF!$N:$N,"&lt;="&amp;AC$50)+COUNTIFS(STAFF!$J:$J,"Moderna",STAFF!$Z:$Z,"YES",STAFF!$W:$W,"&lt;="&amp;AC$50)))</f>
        <v/>
      </c>
      <c r="AD70" s="27" t="str">
        <f ca="1">IF(AD$50="","",IF($L$1="CURRENT STAFF ONLY",COUNTIFS(STAFF!$J:$J,"Moderna",STAFF!$Q:$Q,"YES",STAFF!$N:$N,"&lt;="&amp;AD$50,STAFF!$G:$G,"YES")+COUNTIFS(STAFF!$J:$J,"Moderna",STAFF!$Z:$Z,"YES",STAFF!$W:$W,"&lt;="&amp;AD$50,STAFF!$G:$G,"YES"),COUNTIFS(STAFF!$J:$J,"Moderna",STAFF!$Q:$Q,"YES",STAFF!$N:$N,"&lt;="&amp;AD$50)+COUNTIFS(STAFF!$J:$J,"Moderna",STAFF!$Z:$Z,"YES",STAFF!$W:$W,"&lt;="&amp;AD$50)))</f>
        <v/>
      </c>
      <c r="AE70" s="27" t="str">
        <f ca="1">IF(AE$50="","",IF($L$1="CURRENT STAFF ONLY",COUNTIFS(STAFF!$J:$J,"Moderna",STAFF!$Q:$Q,"YES",STAFF!$N:$N,"&lt;="&amp;AE$50,STAFF!$G:$G,"YES")+COUNTIFS(STAFF!$J:$J,"Moderna",STAFF!$Z:$Z,"YES",STAFF!$W:$W,"&lt;="&amp;AE$50,STAFF!$G:$G,"YES"),COUNTIFS(STAFF!$J:$J,"Moderna",STAFF!$Q:$Q,"YES",STAFF!$N:$N,"&lt;="&amp;AE$50)+COUNTIFS(STAFF!$J:$J,"Moderna",STAFF!$Z:$Z,"YES",STAFF!$W:$W,"&lt;="&amp;AE$50)))</f>
        <v/>
      </c>
      <c r="AF70" s="27" t="str">
        <f ca="1">IF(AF$50="","",IF($L$1="CURRENT STAFF ONLY",COUNTIFS(STAFF!$J:$J,"Moderna",STAFF!$Q:$Q,"YES",STAFF!$N:$N,"&lt;="&amp;AF$50,STAFF!$G:$G,"YES")+COUNTIFS(STAFF!$J:$J,"Moderna",STAFF!$Z:$Z,"YES",STAFF!$W:$W,"&lt;="&amp;AF$50,STAFF!$G:$G,"YES"),COUNTIFS(STAFF!$J:$J,"Moderna",STAFF!$Q:$Q,"YES",STAFF!$N:$N,"&lt;="&amp;AF$50)+COUNTIFS(STAFF!$J:$J,"Moderna",STAFF!$Z:$Z,"YES",STAFF!$W:$W,"&lt;="&amp;AF$50)))</f>
        <v/>
      </c>
      <c r="AG70" s="27" t="str">
        <f ca="1">IF(AG$50="","",IF($L$1="CURRENT STAFF ONLY",COUNTIFS(STAFF!$J:$J,"Moderna",STAFF!$Q:$Q,"YES",STAFF!$N:$N,"&lt;="&amp;AG$50,STAFF!$G:$G,"YES")+COUNTIFS(STAFF!$J:$J,"Moderna",STAFF!$Z:$Z,"YES",STAFF!$W:$W,"&lt;="&amp;AG$50,STAFF!$G:$G,"YES"),COUNTIFS(STAFF!$J:$J,"Moderna",STAFF!$Q:$Q,"YES",STAFF!$N:$N,"&lt;="&amp;AG$50)+COUNTIFS(STAFF!$J:$J,"Moderna",STAFF!$Z:$Z,"YES",STAFF!$W:$W,"&lt;="&amp;AG$50)))</f>
        <v/>
      </c>
      <c r="AH70" s="27" t="str">
        <f ca="1">IF(AH$50="","",IF($L$1="CURRENT STAFF ONLY",COUNTIFS(STAFF!$J:$J,"Moderna",STAFF!$Q:$Q,"YES",STAFF!$N:$N,"&lt;="&amp;AH$50,STAFF!$G:$G,"YES")+COUNTIFS(STAFF!$J:$J,"Moderna",STAFF!$Z:$Z,"YES",STAFF!$W:$W,"&lt;="&amp;AH$50,STAFF!$G:$G,"YES"),COUNTIFS(STAFF!$J:$J,"Moderna",STAFF!$Q:$Q,"YES",STAFF!$N:$N,"&lt;="&amp;AH$50)+COUNTIFS(STAFF!$J:$J,"Moderna",STAFF!$Z:$Z,"YES",STAFF!$W:$W,"&lt;="&amp;AH$50)))</f>
        <v/>
      </c>
      <c r="AI70" s="27" t="str">
        <f ca="1">IF(AI$50="","",IF($L$1="CURRENT STAFF ONLY",COUNTIFS(STAFF!$J:$J,"Moderna",STAFF!$Q:$Q,"YES",STAFF!$N:$N,"&lt;="&amp;AI$50,STAFF!$G:$G,"YES")+COUNTIFS(STAFF!$J:$J,"Moderna",STAFF!$Z:$Z,"YES",STAFF!$W:$W,"&lt;="&amp;AI$50,STAFF!$G:$G,"YES"),COUNTIFS(STAFF!$J:$J,"Moderna",STAFF!$Q:$Q,"YES",STAFF!$N:$N,"&lt;="&amp;AI$50)+COUNTIFS(STAFF!$J:$J,"Moderna",STAFF!$Z:$Z,"YES",STAFF!$W:$W,"&lt;="&amp;AI$50)))</f>
        <v/>
      </c>
      <c r="AJ70" s="27" t="str">
        <f ca="1">IF(AJ$50="","",IF($L$1="CURRENT STAFF ONLY",COUNTIFS(STAFF!$J:$J,"Moderna",STAFF!$Q:$Q,"YES",STAFF!$N:$N,"&lt;="&amp;AJ$50,STAFF!$G:$G,"YES")+COUNTIFS(STAFF!$J:$J,"Moderna",STAFF!$Z:$Z,"YES",STAFF!$W:$W,"&lt;="&amp;AJ$50,STAFF!$G:$G,"YES"),COUNTIFS(STAFF!$J:$J,"Moderna",STAFF!$Q:$Q,"YES",STAFF!$N:$N,"&lt;="&amp;AJ$50)+COUNTIFS(STAFF!$J:$J,"Moderna",STAFF!$Z:$Z,"YES",STAFF!$W:$W,"&lt;="&amp;AJ$50)))</f>
        <v/>
      </c>
      <c r="AK70" s="27" t="str">
        <f ca="1">IF(AK$50="","",IF($L$1="CURRENT STAFF ONLY",COUNTIFS(STAFF!$J:$J,"Moderna",STAFF!$Q:$Q,"YES",STAFF!$N:$N,"&lt;="&amp;AK$50,STAFF!$G:$G,"YES")+COUNTIFS(STAFF!$J:$J,"Moderna",STAFF!$Z:$Z,"YES",STAFF!$W:$W,"&lt;="&amp;AK$50,STAFF!$G:$G,"YES"),COUNTIFS(STAFF!$J:$J,"Moderna",STAFF!$Q:$Q,"YES",STAFF!$N:$N,"&lt;="&amp;AK$50)+COUNTIFS(STAFF!$J:$J,"Moderna",STAFF!$Z:$Z,"YES",STAFF!$W:$W,"&lt;="&amp;AK$50)))</f>
        <v/>
      </c>
      <c r="AL70" s="27" t="str">
        <f ca="1">IF(AL$50="","",IF($L$1="CURRENT STAFF ONLY",COUNTIFS(STAFF!$J:$J,"Moderna",STAFF!$Q:$Q,"YES",STAFF!$N:$N,"&lt;="&amp;AL$50,STAFF!$G:$G,"YES")+COUNTIFS(STAFF!$J:$J,"Moderna",STAFF!$Z:$Z,"YES",STAFF!$W:$W,"&lt;="&amp;AL$50,STAFF!$G:$G,"YES"),COUNTIFS(STAFF!$J:$J,"Moderna",STAFF!$Q:$Q,"YES",STAFF!$N:$N,"&lt;="&amp;AL$50)+COUNTIFS(STAFF!$J:$J,"Moderna",STAFF!$Z:$Z,"YES",STAFF!$W:$W,"&lt;="&amp;AL$50)))</f>
        <v/>
      </c>
      <c r="AM70" s="27" t="str">
        <f ca="1">IF(AM$50="","",IF($L$1="CURRENT STAFF ONLY",COUNTIFS(STAFF!$J:$J,"Moderna",STAFF!$Q:$Q,"YES",STAFF!$N:$N,"&lt;="&amp;AM$50,STAFF!$G:$G,"YES")+COUNTIFS(STAFF!$J:$J,"Moderna",STAFF!$Z:$Z,"YES",STAFF!$W:$W,"&lt;="&amp;AM$50,STAFF!$G:$G,"YES"),COUNTIFS(STAFF!$J:$J,"Moderna",STAFF!$Q:$Q,"YES",STAFF!$N:$N,"&lt;="&amp;AM$50)+COUNTIFS(STAFF!$J:$J,"Moderna",STAFF!$Z:$Z,"YES",STAFF!$W:$W,"&lt;="&amp;AM$50)))</f>
        <v/>
      </c>
      <c r="AN70" s="27" t="str">
        <f ca="1">IF(AN$50="","",IF($L$1="CURRENT STAFF ONLY",COUNTIFS(STAFF!$J:$J,"Moderna",STAFF!$Q:$Q,"YES",STAFF!$N:$N,"&lt;="&amp;AN$50,STAFF!$G:$G,"YES")+COUNTIFS(STAFF!$J:$J,"Moderna",STAFF!$Z:$Z,"YES",STAFF!$W:$W,"&lt;="&amp;AN$50,STAFF!$G:$G,"YES"),COUNTIFS(STAFF!$J:$J,"Moderna",STAFF!$Q:$Q,"YES",STAFF!$N:$N,"&lt;="&amp;AN$50)+COUNTIFS(STAFF!$J:$J,"Moderna",STAFF!$Z:$Z,"YES",STAFF!$W:$W,"&lt;="&amp;AN$50)))</f>
        <v/>
      </c>
      <c r="AO70" s="27" t="str">
        <f ca="1">IF(AO$50="","",IF($L$1="CURRENT STAFF ONLY",COUNTIFS(STAFF!$J:$J,"Moderna",STAFF!$Q:$Q,"YES",STAFF!$N:$N,"&lt;="&amp;AO$50,STAFF!$G:$G,"YES")+COUNTIFS(STAFF!$J:$J,"Moderna",STAFF!$Z:$Z,"YES",STAFF!$W:$W,"&lt;="&amp;AO$50,STAFF!$G:$G,"YES"),COUNTIFS(STAFF!$J:$J,"Moderna",STAFF!$Q:$Q,"YES",STAFF!$N:$N,"&lt;="&amp;AO$50)+COUNTIFS(STAFF!$J:$J,"Moderna",STAFF!$Z:$Z,"YES",STAFF!$W:$W,"&lt;="&amp;AO$50)))</f>
        <v/>
      </c>
      <c r="AP70" s="27" t="str">
        <f ca="1">IF(AP$50="","",IF($L$1="CURRENT STAFF ONLY",COUNTIFS(STAFF!$J:$J,"Moderna",STAFF!$Q:$Q,"YES",STAFF!$N:$N,"&lt;="&amp;AP$50,STAFF!$G:$G,"YES")+COUNTIFS(STAFF!$J:$J,"Moderna",STAFF!$Z:$Z,"YES",STAFF!$W:$W,"&lt;="&amp;AP$50,STAFF!$G:$G,"YES"),COUNTIFS(STAFF!$J:$J,"Moderna",STAFF!$Q:$Q,"YES",STAFF!$N:$N,"&lt;="&amp;AP$50)+COUNTIFS(STAFF!$J:$J,"Moderna",STAFF!$Z:$Z,"YES",STAFF!$W:$W,"&lt;="&amp;AP$50)))</f>
        <v/>
      </c>
      <c r="AQ70" s="27" t="str">
        <f ca="1">IF(AQ$50="","",IF($L$1="CURRENT STAFF ONLY",COUNTIFS(STAFF!$J:$J,"Moderna",STAFF!$Q:$Q,"YES",STAFF!$N:$N,"&lt;="&amp;AQ$50,STAFF!$G:$G,"YES")+COUNTIFS(STAFF!$J:$J,"Moderna",STAFF!$Z:$Z,"YES",STAFF!$W:$W,"&lt;="&amp;AQ$50,STAFF!$G:$G,"YES"),COUNTIFS(STAFF!$J:$J,"Moderna",STAFF!$Q:$Q,"YES",STAFF!$N:$N,"&lt;="&amp;AQ$50)+COUNTIFS(STAFF!$J:$J,"Moderna",STAFF!$Z:$Z,"YES",STAFF!$W:$W,"&lt;="&amp;AQ$50)))</f>
        <v/>
      </c>
      <c r="AR70" s="27" t="str">
        <f ca="1">IF(AR$50="","",IF($L$1="CURRENT STAFF ONLY",COUNTIFS(STAFF!$J:$J,"Moderna",STAFF!$Q:$Q,"YES",STAFF!$N:$N,"&lt;="&amp;AR$50,STAFF!$G:$G,"YES")+COUNTIFS(STAFF!$J:$J,"Moderna",STAFF!$Z:$Z,"YES",STAFF!$W:$W,"&lt;="&amp;AR$50,STAFF!$G:$G,"YES"),COUNTIFS(STAFF!$J:$J,"Moderna",STAFF!$Q:$Q,"YES",STAFF!$N:$N,"&lt;="&amp;AR$50)+COUNTIFS(STAFF!$J:$J,"Moderna",STAFF!$Z:$Z,"YES",STAFF!$W:$W,"&lt;="&amp;AR$50)))</f>
        <v/>
      </c>
      <c r="AS70" s="27" t="str">
        <f ca="1">IF(AS$50="","",IF($L$1="CURRENT STAFF ONLY",COUNTIFS(STAFF!$J:$J,"Moderna",STAFF!$Q:$Q,"YES",STAFF!$N:$N,"&lt;="&amp;AS$50,STAFF!$G:$G,"YES")+COUNTIFS(STAFF!$J:$J,"Moderna",STAFF!$Z:$Z,"YES",STAFF!$W:$W,"&lt;="&amp;AS$50,STAFF!$G:$G,"YES"),COUNTIFS(STAFF!$J:$J,"Moderna",STAFF!$Q:$Q,"YES",STAFF!$N:$N,"&lt;="&amp;AS$50)+COUNTIFS(STAFF!$J:$J,"Moderna",STAFF!$Z:$Z,"YES",STAFF!$W:$W,"&lt;="&amp;AS$50)))</f>
        <v/>
      </c>
      <c r="AT70" s="27" t="str">
        <f ca="1">IF(AT$50="","",IF($L$1="CURRENT STAFF ONLY",COUNTIFS(STAFF!$J:$J,"Moderna",STAFF!$Q:$Q,"YES",STAFF!$N:$N,"&lt;="&amp;AT$50,STAFF!$G:$G,"YES")+COUNTIFS(STAFF!$J:$J,"Moderna",STAFF!$Z:$Z,"YES",STAFF!$W:$W,"&lt;="&amp;AT$50,STAFF!$G:$G,"YES"),COUNTIFS(STAFF!$J:$J,"Moderna",STAFF!$Q:$Q,"YES",STAFF!$N:$N,"&lt;="&amp;AT$50)+COUNTIFS(STAFF!$J:$J,"Moderna",STAFF!$Z:$Z,"YES",STAFF!$W:$W,"&lt;="&amp;AT$50)))</f>
        <v/>
      </c>
      <c r="AU70" s="27" t="str">
        <f ca="1">IF(AU$50="","",IF($L$1="CURRENT STAFF ONLY",COUNTIFS(STAFF!$J:$J,"Moderna",STAFF!$Q:$Q,"YES",STAFF!$N:$N,"&lt;="&amp;AU$50,STAFF!$G:$G,"YES")+COUNTIFS(STAFF!$J:$J,"Moderna",STAFF!$Z:$Z,"YES",STAFF!$W:$W,"&lt;="&amp;AU$50,STAFF!$G:$G,"YES"),COUNTIFS(STAFF!$J:$J,"Moderna",STAFF!$Q:$Q,"YES",STAFF!$N:$N,"&lt;="&amp;AU$50)+COUNTIFS(STAFF!$J:$J,"Moderna",STAFF!$Z:$Z,"YES",STAFF!$W:$W,"&lt;="&amp;AU$50)))</f>
        <v/>
      </c>
      <c r="AV70" s="27" t="str">
        <f ca="1">IF(AV$50="","",IF($L$1="CURRENT STAFF ONLY",COUNTIFS(STAFF!$J:$J,"Moderna",STAFF!$Q:$Q,"YES",STAFF!$N:$N,"&lt;="&amp;AV$50,STAFF!$G:$G,"YES")+COUNTIFS(STAFF!$J:$J,"Moderna",STAFF!$Z:$Z,"YES",STAFF!$W:$W,"&lt;="&amp;AV$50,STAFF!$G:$G,"YES"),COUNTIFS(STAFF!$J:$J,"Moderna",STAFF!$Q:$Q,"YES",STAFF!$N:$N,"&lt;="&amp;AV$50)+COUNTIFS(STAFF!$J:$J,"Moderna",STAFF!$Z:$Z,"YES",STAFF!$W:$W,"&lt;="&amp;AV$50)))</f>
        <v/>
      </c>
      <c r="AW70" s="27" t="str">
        <f ca="1">IF(AW$50="","",IF($L$1="CURRENT STAFF ONLY",COUNTIFS(STAFF!$J:$J,"Moderna",STAFF!$Q:$Q,"YES",STAFF!$N:$N,"&lt;="&amp;AW$50,STAFF!$G:$G,"YES")+COUNTIFS(STAFF!$J:$J,"Moderna",STAFF!$Z:$Z,"YES",STAFF!$W:$W,"&lt;="&amp;AW$50,STAFF!$G:$G,"YES"),COUNTIFS(STAFF!$J:$J,"Moderna",STAFF!$Q:$Q,"YES",STAFF!$N:$N,"&lt;="&amp;AW$50)+COUNTIFS(STAFF!$J:$J,"Moderna",STAFF!$Z:$Z,"YES",STAFF!$W:$W,"&lt;="&amp;AW$50)))</f>
        <v/>
      </c>
      <c r="AX70" s="27" t="str">
        <f ca="1">IF(AX$50="","",IF($L$1="CURRENT STAFF ONLY",COUNTIFS(STAFF!$J:$J,"Moderna",STAFF!$Q:$Q,"YES",STAFF!$N:$N,"&lt;="&amp;AX$50,STAFF!$G:$G,"YES")+COUNTIFS(STAFF!$J:$J,"Moderna",STAFF!$Z:$Z,"YES",STAFF!$W:$W,"&lt;="&amp;AX$50,STAFF!$G:$G,"YES"),COUNTIFS(STAFF!$J:$J,"Moderna",STAFF!$Q:$Q,"YES",STAFF!$N:$N,"&lt;="&amp;AX$50)+COUNTIFS(STAFF!$J:$J,"Moderna",STAFF!$Z:$Z,"YES",STAFF!$W:$W,"&lt;="&amp;AX$50)))</f>
        <v/>
      </c>
      <c r="AY70" s="27" t="str">
        <f ca="1">IF(AY$50="","",IF($L$1="CURRENT STAFF ONLY",COUNTIFS(STAFF!$J:$J,"Moderna",STAFF!$Q:$Q,"YES",STAFF!$N:$N,"&lt;="&amp;AY$50,STAFF!$G:$G,"YES")+COUNTIFS(STAFF!$J:$J,"Moderna",STAFF!$Z:$Z,"YES",STAFF!$W:$W,"&lt;="&amp;AY$50,STAFF!$G:$G,"YES"),COUNTIFS(STAFF!$J:$J,"Moderna",STAFF!$Q:$Q,"YES",STAFF!$N:$N,"&lt;="&amp;AY$50)+COUNTIFS(STAFF!$J:$J,"Moderna",STAFF!$Z:$Z,"YES",STAFF!$W:$W,"&lt;="&amp;AY$50)))</f>
        <v/>
      </c>
      <c r="AZ70" s="27" t="str">
        <f ca="1">IF(AZ$50="","",IF($L$1="CURRENT STAFF ONLY",COUNTIFS(STAFF!$J:$J,"Moderna",STAFF!$Q:$Q,"YES",STAFF!$N:$N,"&lt;="&amp;AZ$50,STAFF!$G:$G,"YES")+COUNTIFS(STAFF!$J:$J,"Moderna",STAFF!$Z:$Z,"YES",STAFF!$W:$W,"&lt;="&amp;AZ$50,STAFF!$G:$G,"YES"),COUNTIFS(STAFF!$J:$J,"Moderna",STAFF!$Q:$Q,"YES",STAFF!$N:$N,"&lt;="&amp;AZ$50)+COUNTIFS(STAFF!$J:$J,"Moderna",STAFF!$Z:$Z,"YES",STAFF!$W:$W,"&lt;="&amp;AZ$50)))</f>
        <v/>
      </c>
      <c r="BA70" s="27" t="str">
        <f ca="1">IF(BA$50="","",IF($L$1="CURRENT STAFF ONLY",COUNTIFS(STAFF!$J:$J,"Moderna",STAFF!$Q:$Q,"YES",STAFF!$N:$N,"&lt;="&amp;BA$50,STAFF!$G:$G,"YES")+COUNTIFS(STAFF!$J:$J,"Moderna",STAFF!$Z:$Z,"YES",STAFF!$W:$W,"&lt;="&amp;BA$50,STAFF!$G:$G,"YES"),COUNTIFS(STAFF!$J:$J,"Moderna",STAFF!$Q:$Q,"YES",STAFF!$N:$N,"&lt;="&amp;BA$50)+COUNTIFS(STAFF!$J:$J,"Moderna",STAFF!$Z:$Z,"YES",STAFF!$W:$W,"&lt;="&amp;BA$50)))</f>
        <v/>
      </c>
      <c r="BB70" s="27" t="str">
        <f ca="1">IF(BB$50="","",IF($L$1="CURRENT STAFF ONLY",COUNTIFS(STAFF!$J:$J,"Moderna",STAFF!$Q:$Q,"YES",STAFF!$N:$N,"&lt;="&amp;BB$50,STAFF!$G:$G,"YES")+COUNTIFS(STAFF!$J:$J,"Moderna",STAFF!$Z:$Z,"YES",STAFF!$W:$W,"&lt;="&amp;BB$50,STAFF!$G:$G,"YES"),COUNTIFS(STAFF!$J:$J,"Moderna",STAFF!$Q:$Q,"YES",STAFF!$N:$N,"&lt;="&amp;BB$50)+COUNTIFS(STAFF!$J:$J,"Moderna",STAFF!$Z:$Z,"YES",STAFF!$W:$W,"&lt;="&amp;BB$50)))</f>
        <v/>
      </c>
      <c r="BC70" s="27" t="str">
        <f ca="1">IF(BC$50="","",IF($L$1="CURRENT STAFF ONLY",COUNTIFS(STAFF!$J:$J,"Moderna",STAFF!$Q:$Q,"YES",STAFF!$N:$N,"&lt;="&amp;BC$50,STAFF!$G:$G,"YES")+COUNTIFS(STAFF!$J:$J,"Moderna",STAFF!$Z:$Z,"YES",STAFF!$W:$W,"&lt;="&amp;BC$50,STAFF!$G:$G,"YES"),COUNTIFS(STAFF!$J:$J,"Moderna",STAFF!$Q:$Q,"YES",STAFF!$N:$N,"&lt;="&amp;BC$50)+COUNTIFS(STAFF!$J:$J,"Moderna",STAFF!$Z:$Z,"YES",STAFF!$W:$W,"&lt;="&amp;BC$50)))</f>
        <v/>
      </c>
      <c r="BD70" s="27" t="str">
        <f ca="1">IF(BD$50="","",IF($L$1="CURRENT STAFF ONLY",COUNTIFS(STAFF!$J:$J,"Moderna",STAFF!$Q:$Q,"YES",STAFF!$N:$N,"&lt;="&amp;BD$50,STAFF!$G:$G,"YES")+COUNTIFS(STAFF!$J:$J,"Moderna",STAFF!$Z:$Z,"YES",STAFF!$W:$W,"&lt;="&amp;BD$50,STAFF!$G:$G,"YES"),COUNTIFS(STAFF!$J:$J,"Moderna",STAFF!$Q:$Q,"YES",STAFF!$N:$N,"&lt;="&amp;BD$50)+COUNTIFS(STAFF!$J:$J,"Moderna",STAFF!$Z:$Z,"YES",STAFF!$W:$W,"&lt;="&amp;BD$50)))</f>
        <v/>
      </c>
      <c r="BE70" s="27" t="str">
        <f ca="1">IF(BE$50="","",IF($L$1="CURRENT STAFF ONLY",COUNTIFS(STAFF!$J:$J,"Moderna",STAFF!$Q:$Q,"YES",STAFF!$N:$N,"&lt;="&amp;BE$50,STAFF!$G:$G,"YES")+COUNTIFS(STAFF!$J:$J,"Moderna",STAFF!$Z:$Z,"YES",STAFF!$W:$W,"&lt;="&amp;BE$50,STAFF!$G:$G,"YES"),COUNTIFS(STAFF!$J:$J,"Moderna",STAFF!$Q:$Q,"YES",STAFF!$N:$N,"&lt;="&amp;BE$50)+COUNTIFS(STAFF!$J:$J,"Moderna",STAFF!$Z:$Z,"YES",STAFF!$W:$W,"&lt;="&amp;BE$50)))</f>
        <v/>
      </c>
    </row>
    <row r="71" spans="1:57" ht="31.15">
      <c r="A71" s="44" t="s">
        <v>124</v>
      </c>
      <c r="B71" s="27">
        <f ca="1">IF(B$50="","",IF($L$1="CURRENT STAFF ONLY",COUNTIFS(STAFF!$J:$J,"Janssen/Johnson &amp; Johnson",STAFF!$Q:$Q,"YES",STAFF!$N:$N,"&lt;="&amp;B$50,STAFF!$G:$G,"YES"),COUNTIFS(STAFF!$J:$J,"Janssen/Johnson &amp; Johnson",STAFF!$Q:$Q,"YES",STAFF!$N:$N,"&lt;="&amp;B$50)))</f>
        <v>0</v>
      </c>
      <c r="C71" s="27">
        <f ca="1">IF(C$50="","",IF($L$1="CURRENT STAFF ONLY",COUNTIFS(STAFF!$J:$J,"Janssen/Johnson &amp; Johnson",STAFF!$Q:$Q,"YES",STAFF!$N:$N,"&lt;="&amp;C$50,STAFF!$G:$G,"YES"),COUNTIFS(STAFF!$J:$J,"Janssen/Johnson &amp; Johnson",STAFF!$Q:$Q,"YES",STAFF!$N:$N,"&lt;="&amp;C$50)))</f>
        <v>0</v>
      </c>
      <c r="D71" s="27">
        <f ca="1">IF(D$50="","",IF($L$1="CURRENT STAFF ONLY",COUNTIFS(STAFF!$J:$J,"Janssen/Johnson &amp; Johnson",STAFF!$Q:$Q,"YES",STAFF!$N:$N,"&lt;="&amp;D$50,STAFF!$G:$G,"YES"),COUNTIFS(STAFF!$J:$J,"Janssen/Johnson &amp; Johnson",STAFF!$Q:$Q,"YES",STAFF!$N:$N,"&lt;="&amp;D$50)))</f>
        <v>0</v>
      </c>
      <c r="E71" s="27">
        <f ca="1">IF(E$50="","",IF($L$1="CURRENT STAFF ONLY",COUNTIFS(STAFF!$J:$J,"Janssen/Johnson &amp; Johnson",STAFF!$Q:$Q,"YES",STAFF!$N:$N,"&lt;="&amp;E$50,STAFF!$G:$G,"YES"),COUNTIFS(STAFF!$J:$J,"Janssen/Johnson &amp; Johnson",STAFF!$Q:$Q,"YES",STAFF!$N:$N,"&lt;="&amp;E$50)))</f>
        <v>0</v>
      </c>
      <c r="F71" s="27">
        <f ca="1">IF(F$50="","",IF($L$1="CURRENT STAFF ONLY",COUNTIFS(STAFF!$J:$J,"Janssen/Johnson &amp; Johnson",STAFF!$Q:$Q,"YES",STAFF!$N:$N,"&lt;="&amp;F$50,STAFF!$G:$G,"YES"),COUNTIFS(STAFF!$J:$J,"Janssen/Johnson &amp; Johnson",STAFF!$Q:$Q,"YES",STAFF!$N:$N,"&lt;="&amp;F$50)))</f>
        <v>0</v>
      </c>
      <c r="G71" s="27">
        <f ca="1">IF(G$50="","",IF($L$1="CURRENT STAFF ONLY",COUNTIFS(STAFF!$J:$J,"Janssen/Johnson &amp; Johnson",STAFF!$Q:$Q,"YES",STAFF!$N:$N,"&lt;="&amp;G$50,STAFF!$G:$G,"YES"),COUNTIFS(STAFF!$J:$J,"Janssen/Johnson &amp; Johnson",STAFF!$Q:$Q,"YES",STAFF!$N:$N,"&lt;="&amp;G$50)))</f>
        <v>0</v>
      </c>
      <c r="H71" s="27">
        <f ca="1">IF(H$50="","",IF($L$1="CURRENT STAFF ONLY",COUNTIFS(STAFF!$J:$J,"Janssen/Johnson &amp; Johnson",STAFF!$Q:$Q,"YES",STAFF!$N:$N,"&lt;="&amp;H$50,STAFF!$G:$G,"YES"),COUNTIFS(STAFF!$J:$J,"Janssen/Johnson &amp; Johnson",STAFF!$Q:$Q,"YES",STAFF!$N:$N,"&lt;="&amp;H$50)))</f>
        <v>0</v>
      </c>
      <c r="I71" s="27">
        <f ca="1">IF(I$50="","",IF($L$1="CURRENT STAFF ONLY",COUNTIFS(STAFF!$J:$J,"Janssen/Johnson &amp; Johnson",STAFF!$Q:$Q,"YES",STAFF!$N:$N,"&lt;="&amp;I$50,STAFF!$G:$G,"YES"),COUNTIFS(STAFF!$J:$J,"Janssen/Johnson &amp; Johnson",STAFF!$Q:$Q,"YES",STAFF!$N:$N,"&lt;="&amp;I$50)))</f>
        <v>0</v>
      </c>
      <c r="J71" s="27">
        <f ca="1">IF(J$50="","",IF($L$1="CURRENT STAFF ONLY",COUNTIFS(STAFF!$J:$J,"Janssen/Johnson &amp; Johnson",STAFF!$Q:$Q,"YES",STAFF!$N:$N,"&lt;="&amp;J$50,STAFF!$G:$G,"YES"),COUNTIFS(STAFF!$J:$J,"Janssen/Johnson &amp; Johnson",STAFF!$Q:$Q,"YES",STAFF!$N:$N,"&lt;="&amp;J$50)))</f>
        <v>0</v>
      </c>
      <c r="K71" s="27">
        <f ca="1">IF(K$50="","",IF($L$1="CURRENT STAFF ONLY",COUNTIFS(STAFF!$J:$J,"Janssen/Johnson &amp; Johnson",STAFF!$Q:$Q,"YES",STAFF!$N:$N,"&lt;="&amp;K$50,STAFF!$G:$G,"YES"),COUNTIFS(STAFF!$J:$J,"Janssen/Johnson &amp; Johnson",STAFF!$Q:$Q,"YES",STAFF!$N:$N,"&lt;="&amp;K$50)))</f>
        <v>0</v>
      </c>
      <c r="L71" s="27">
        <f ca="1">IF(L$50="","",IF($L$1="CURRENT STAFF ONLY",COUNTIFS(STAFF!$J:$J,"Janssen/Johnson &amp; Johnson",STAFF!$Q:$Q,"YES",STAFF!$N:$N,"&lt;="&amp;L$50,STAFF!$G:$G,"YES"),COUNTIFS(STAFF!$J:$J,"Janssen/Johnson &amp; Johnson",STAFF!$Q:$Q,"YES",STAFF!$N:$N,"&lt;="&amp;L$50)))</f>
        <v>0</v>
      </c>
      <c r="M71" s="27">
        <f ca="1">IF(M$50="","",IF($L$1="CURRENT STAFF ONLY",COUNTIFS(STAFF!$J:$J,"Janssen/Johnson &amp; Johnson",STAFF!$Q:$Q,"YES",STAFF!$N:$N,"&lt;="&amp;M$50,STAFF!$G:$G,"YES"),COUNTIFS(STAFF!$J:$J,"Janssen/Johnson &amp; Johnson",STAFF!$Q:$Q,"YES",STAFF!$N:$N,"&lt;="&amp;M$50)))</f>
        <v>0</v>
      </c>
      <c r="N71" s="27">
        <f ca="1">IF(N$50="","",IF($L$1="CURRENT STAFF ONLY",COUNTIFS(STAFF!$J:$J,"Janssen/Johnson &amp; Johnson",STAFF!$Q:$Q,"YES",STAFF!$N:$N,"&lt;="&amp;N$50,STAFF!$G:$G,"YES"),COUNTIFS(STAFF!$J:$J,"Janssen/Johnson &amp; Johnson",STAFF!$Q:$Q,"YES",STAFF!$N:$N,"&lt;="&amp;N$50)))</f>
        <v>0</v>
      </c>
      <c r="O71" s="27">
        <f ca="1">IF(O$50="","",IF($L$1="CURRENT STAFF ONLY",COUNTIFS(STAFF!$J:$J,"Janssen/Johnson &amp; Johnson",STAFF!$Q:$Q,"YES",STAFF!$N:$N,"&lt;="&amp;O$50,STAFF!$G:$G,"YES"),COUNTIFS(STAFF!$J:$J,"Janssen/Johnson &amp; Johnson",STAFF!$Q:$Q,"YES",STAFF!$N:$N,"&lt;="&amp;O$50)))</f>
        <v>0</v>
      </c>
      <c r="P71" s="27">
        <f ca="1">IF(P$50="","",IF($L$1="CURRENT STAFF ONLY",COUNTIFS(STAFF!$J:$J,"Janssen/Johnson &amp; Johnson",STAFF!$Q:$Q,"YES",STAFF!$N:$N,"&lt;="&amp;P$50,STAFF!$G:$G,"YES"),COUNTIFS(STAFF!$J:$J,"Janssen/Johnson &amp; Johnson",STAFF!$Q:$Q,"YES",STAFF!$N:$N,"&lt;="&amp;P$50)))</f>
        <v>0</v>
      </c>
      <c r="Q71" s="27">
        <f ca="1">IF(Q$50="","",IF($L$1="CURRENT STAFF ONLY",COUNTIFS(STAFF!$J:$J,"Janssen/Johnson &amp; Johnson",STAFF!$Q:$Q,"YES",STAFF!$N:$N,"&lt;="&amp;Q$50,STAFF!$G:$G,"YES"),COUNTIFS(STAFF!$J:$J,"Janssen/Johnson &amp; Johnson",STAFF!$Q:$Q,"YES",STAFF!$N:$N,"&lt;="&amp;Q$50)))</f>
        <v>0</v>
      </c>
      <c r="R71" s="27">
        <f ca="1">IF(R$50="","",IF($L$1="CURRENT STAFF ONLY",COUNTIFS(STAFF!$J:$J,"Janssen/Johnson &amp; Johnson",STAFF!$Q:$Q,"YES",STAFF!$N:$N,"&lt;="&amp;R$50,STAFF!$G:$G,"YES"),COUNTIFS(STAFF!$J:$J,"Janssen/Johnson &amp; Johnson",STAFF!$Q:$Q,"YES",STAFF!$N:$N,"&lt;="&amp;R$50)))</f>
        <v>0</v>
      </c>
      <c r="S71" s="27">
        <f ca="1">IF(S$50="","",IF($L$1="CURRENT STAFF ONLY",COUNTIFS(STAFF!$J:$J,"Janssen/Johnson &amp; Johnson",STAFF!$Q:$Q,"YES",STAFF!$N:$N,"&lt;="&amp;S$50,STAFF!$G:$G,"YES"),COUNTIFS(STAFF!$J:$J,"Janssen/Johnson &amp; Johnson",STAFF!$Q:$Q,"YES",STAFF!$N:$N,"&lt;="&amp;S$50)))</f>
        <v>0</v>
      </c>
      <c r="T71" s="27">
        <f ca="1">IF(T$50="","",IF($L$1="CURRENT STAFF ONLY",COUNTIFS(STAFF!$J:$J,"Janssen/Johnson &amp; Johnson",STAFF!$Q:$Q,"YES",STAFF!$N:$N,"&lt;="&amp;T$50,STAFF!$G:$G,"YES"),COUNTIFS(STAFF!$J:$J,"Janssen/Johnson &amp; Johnson",STAFF!$Q:$Q,"YES",STAFF!$N:$N,"&lt;="&amp;T$50)))</f>
        <v>0</v>
      </c>
      <c r="U71" s="27">
        <f ca="1">IF(U$50="","",IF($L$1="CURRENT STAFF ONLY",COUNTIFS(STAFF!$J:$J,"Janssen/Johnson &amp; Johnson",STAFF!$Q:$Q,"YES",STAFF!$N:$N,"&lt;="&amp;U$50,STAFF!$G:$G,"YES"),COUNTIFS(STAFF!$J:$J,"Janssen/Johnson &amp; Johnson",STAFF!$Q:$Q,"YES",STAFF!$N:$N,"&lt;="&amp;U$50)))</f>
        <v>0</v>
      </c>
      <c r="V71" s="27">
        <f ca="1">IF(V$50="","",IF($L$1="CURRENT STAFF ONLY",COUNTIFS(STAFF!$J:$J,"Janssen/Johnson &amp; Johnson",STAFF!$Q:$Q,"YES",STAFF!$N:$N,"&lt;="&amp;V$50,STAFF!$G:$G,"YES"),COUNTIFS(STAFF!$J:$J,"Janssen/Johnson &amp; Johnson",STAFF!$Q:$Q,"YES",STAFF!$N:$N,"&lt;="&amp;V$50)))</f>
        <v>0</v>
      </c>
      <c r="W71" s="27">
        <f ca="1">IF(W$50="","",IF($L$1="CURRENT STAFF ONLY",COUNTIFS(STAFF!$J:$J,"Janssen/Johnson &amp; Johnson",STAFF!$Q:$Q,"YES",STAFF!$N:$N,"&lt;="&amp;W$50,STAFF!$G:$G,"YES"),COUNTIFS(STAFF!$J:$J,"Janssen/Johnson &amp; Johnson",STAFF!$Q:$Q,"YES",STAFF!$N:$N,"&lt;="&amp;W$50)))</f>
        <v>0</v>
      </c>
      <c r="X71" s="27">
        <f ca="1">IF(X$50="","",IF($L$1="CURRENT STAFF ONLY",COUNTIFS(STAFF!$J:$J,"Janssen/Johnson &amp; Johnson",STAFF!$Q:$Q,"YES",STAFF!$N:$N,"&lt;="&amp;X$50,STAFF!$G:$G,"YES"),COUNTIFS(STAFF!$J:$J,"Janssen/Johnson &amp; Johnson",STAFF!$Q:$Q,"YES",STAFF!$N:$N,"&lt;="&amp;X$50)))</f>
        <v>0</v>
      </c>
      <c r="Y71" s="27">
        <f ca="1">IF(Y$50="","",IF($L$1="CURRENT STAFF ONLY",COUNTIFS(STAFF!$J:$J,"Janssen/Johnson &amp; Johnson",STAFF!$Q:$Q,"YES",STAFF!$N:$N,"&lt;="&amp;Y$50,STAFF!$G:$G,"YES"),COUNTIFS(STAFF!$J:$J,"Janssen/Johnson &amp; Johnson",STAFF!$Q:$Q,"YES",STAFF!$N:$N,"&lt;="&amp;Y$50)))</f>
        <v>0</v>
      </c>
      <c r="Z71" s="27">
        <f ca="1">IF(Z$50="","",IF($L$1="CURRENT STAFF ONLY",COUNTIFS(STAFF!$J:$J,"Janssen/Johnson &amp; Johnson",STAFF!$Q:$Q,"YES",STAFF!$N:$N,"&lt;="&amp;Z$50,STAFF!$G:$G,"YES"),COUNTIFS(STAFF!$J:$J,"Janssen/Johnson &amp; Johnson",STAFF!$Q:$Q,"YES",STAFF!$N:$N,"&lt;="&amp;Z$50)))</f>
        <v>0</v>
      </c>
      <c r="AA71" s="27" t="str">
        <f ca="1">IF(AA$50="","",IF($L$1="CURRENT STAFF ONLY",COUNTIFS(STAFF!$J:$J,"Janssen/Johnson &amp; Johnson",STAFF!$Q:$Q,"YES",STAFF!$N:$N,"&lt;="&amp;AA$50,STAFF!$G:$G,"YES"),COUNTIFS(STAFF!$J:$J,"Janssen/Johnson &amp; Johnson",STAFF!$Q:$Q,"YES",STAFF!$N:$N,"&lt;="&amp;AA$50)))</f>
        <v/>
      </c>
      <c r="AB71" s="27" t="str">
        <f ca="1">IF(AB$50="","",IF($L$1="CURRENT STAFF ONLY",COUNTIFS(STAFF!$J:$J,"Janssen/Johnson &amp; Johnson",STAFF!$Q:$Q,"YES",STAFF!$N:$N,"&lt;="&amp;AB$50,STAFF!$G:$G,"YES"),COUNTIFS(STAFF!$J:$J,"Janssen/Johnson &amp; Johnson",STAFF!$Q:$Q,"YES",STAFF!$N:$N,"&lt;="&amp;AB$50)))</f>
        <v/>
      </c>
      <c r="AC71" s="27" t="str">
        <f ca="1">IF(AC$50="","",IF($L$1="CURRENT STAFF ONLY",COUNTIFS(STAFF!$J:$J,"Janssen/Johnson &amp; Johnson",STAFF!$Q:$Q,"YES",STAFF!$N:$N,"&lt;="&amp;AC$50,STAFF!$G:$G,"YES"),COUNTIFS(STAFF!$J:$J,"Janssen/Johnson &amp; Johnson",STAFF!$Q:$Q,"YES",STAFF!$N:$N,"&lt;="&amp;AC$50)))</f>
        <v/>
      </c>
      <c r="AD71" s="27" t="str">
        <f ca="1">IF(AD$50="","",IF($L$1="CURRENT STAFF ONLY",COUNTIFS(STAFF!$J:$J,"Janssen/Johnson &amp; Johnson",STAFF!$Q:$Q,"YES",STAFF!$N:$N,"&lt;="&amp;AD$50,STAFF!$G:$G,"YES"),COUNTIFS(STAFF!$J:$J,"Janssen/Johnson &amp; Johnson",STAFF!$Q:$Q,"YES",STAFF!$N:$N,"&lt;="&amp;AD$50)))</f>
        <v/>
      </c>
      <c r="AE71" s="27" t="str">
        <f ca="1">IF(AE$50="","",IF($L$1="CURRENT STAFF ONLY",COUNTIFS(STAFF!$J:$J,"Janssen/Johnson &amp; Johnson",STAFF!$Q:$Q,"YES",STAFF!$N:$N,"&lt;="&amp;AE$50,STAFF!$G:$G,"YES"),COUNTIFS(STAFF!$J:$J,"Janssen/Johnson &amp; Johnson",STAFF!$Q:$Q,"YES",STAFF!$N:$N,"&lt;="&amp;AE$50)))</f>
        <v/>
      </c>
      <c r="AF71" s="27" t="str">
        <f ca="1">IF(AF$50="","",IF($L$1="CURRENT STAFF ONLY",COUNTIFS(STAFF!$J:$J,"Janssen/Johnson &amp; Johnson",STAFF!$Q:$Q,"YES",STAFF!$N:$N,"&lt;="&amp;AF$50,STAFF!$G:$G,"YES"),COUNTIFS(STAFF!$J:$J,"Janssen/Johnson &amp; Johnson",STAFF!$Q:$Q,"YES",STAFF!$N:$N,"&lt;="&amp;AF$50)))</f>
        <v/>
      </c>
      <c r="AG71" s="27" t="str">
        <f ca="1">IF(AG$50="","",IF($L$1="CURRENT STAFF ONLY",COUNTIFS(STAFF!$J:$J,"Janssen/Johnson &amp; Johnson",STAFF!$Q:$Q,"YES",STAFF!$N:$N,"&lt;="&amp;AG$50,STAFF!$G:$G,"YES"),COUNTIFS(STAFF!$J:$J,"Janssen/Johnson &amp; Johnson",STAFF!$Q:$Q,"YES",STAFF!$N:$N,"&lt;="&amp;AG$50)))</f>
        <v/>
      </c>
      <c r="AH71" s="27" t="str">
        <f ca="1">IF(AH$50="","",IF($L$1="CURRENT STAFF ONLY",COUNTIFS(STAFF!$J:$J,"Janssen/Johnson &amp; Johnson",STAFF!$Q:$Q,"YES",STAFF!$N:$N,"&lt;="&amp;AH$50,STAFF!$G:$G,"YES"),COUNTIFS(STAFF!$J:$J,"Janssen/Johnson &amp; Johnson",STAFF!$Q:$Q,"YES",STAFF!$N:$N,"&lt;="&amp;AH$50)))</f>
        <v/>
      </c>
      <c r="AI71" s="27" t="str">
        <f ca="1">IF(AI$50="","",IF($L$1="CURRENT STAFF ONLY",COUNTIFS(STAFF!$J:$J,"Janssen/Johnson &amp; Johnson",STAFF!$Q:$Q,"YES",STAFF!$N:$N,"&lt;="&amp;AI$50,STAFF!$G:$G,"YES"),COUNTIFS(STAFF!$J:$J,"Janssen/Johnson &amp; Johnson",STAFF!$Q:$Q,"YES",STAFF!$N:$N,"&lt;="&amp;AI$50)))</f>
        <v/>
      </c>
      <c r="AJ71" s="27" t="str">
        <f ca="1">IF(AJ$50="","",IF($L$1="CURRENT STAFF ONLY",COUNTIFS(STAFF!$J:$J,"Janssen/Johnson &amp; Johnson",STAFF!$Q:$Q,"YES",STAFF!$N:$N,"&lt;="&amp;AJ$50,STAFF!$G:$G,"YES"),COUNTIFS(STAFF!$J:$J,"Janssen/Johnson &amp; Johnson",STAFF!$Q:$Q,"YES",STAFF!$N:$N,"&lt;="&amp;AJ$50)))</f>
        <v/>
      </c>
      <c r="AK71" s="27" t="str">
        <f ca="1">IF(AK$50="","",IF($L$1="CURRENT STAFF ONLY",COUNTIFS(STAFF!$J:$J,"Janssen/Johnson &amp; Johnson",STAFF!$Q:$Q,"YES",STAFF!$N:$N,"&lt;="&amp;AK$50,STAFF!$G:$G,"YES"),COUNTIFS(STAFF!$J:$J,"Janssen/Johnson &amp; Johnson",STAFF!$Q:$Q,"YES",STAFF!$N:$N,"&lt;="&amp;AK$50)))</f>
        <v/>
      </c>
      <c r="AL71" s="27" t="str">
        <f ca="1">IF(AL$50="","",IF($L$1="CURRENT STAFF ONLY",COUNTIFS(STAFF!$J:$J,"Janssen/Johnson &amp; Johnson",STAFF!$Q:$Q,"YES",STAFF!$N:$N,"&lt;="&amp;AL$50,STAFF!$G:$G,"YES"),COUNTIFS(STAFF!$J:$J,"Janssen/Johnson &amp; Johnson",STAFF!$Q:$Q,"YES",STAFF!$N:$N,"&lt;="&amp;AL$50)))</f>
        <v/>
      </c>
      <c r="AM71" s="27" t="str">
        <f ca="1">IF(AM$50="","",IF($L$1="CURRENT STAFF ONLY",COUNTIFS(STAFF!$J:$J,"Janssen/Johnson &amp; Johnson",STAFF!$Q:$Q,"YES",STAFF!$N:$N,"&lt;="&amp;AM$50,STAFF!$G:$G,"YES"),COUNTIFS(STAFF!$J:$J,"Janssen/Johnson &amp; Johnson",STAFF!$Q:$Q,"YES",STAFF!$N:$N,"&lt;="&amp;AM$50)))</f>
        <v/>
      </c>
      <c r="AN71" s="27" t="str">
        <f ca="1">IF(AN$50="","",IF($L$1="CURRENT STAFF ONLY",COUNTIFS(STAFF!$J:$J,"Janssen/Johnson &amp; Johnson",STAFF!$Q:$Q,"YES",STAFF!$N:$N,"&lt;="&amp;AN$50,STAFF!$G:$G,"YES"),COUNTIFS(STAFF!$J:$J,"Janssen/Johnson &amp; Johnson",STAFF!$Q:$Q,"YES",STAFF!$N:$N,"&lt;="&amp;AN$50)))</f>
        <v/>
      </c>
      <c r="AO71" s="27" t="str">
        <f ca="1">IF(AO$50="","",IF($L$1="CURRENT STAFF ONLY",COUNTIFS(STAFF!$J:$J,"Janssen/Johnson &amp; Johnson",STAFF!$Q:$Q,"YES",STAFF!$N:$N,"&lt;="&amp;AO$50,STAFF!$G:$G,"YES"),COUNTIFS(STAFF!$J:$J,"Janssen/Johnson &amp; Johnson",STAFF!$Q:$Q,"YES",STAFF!$N:$N,"&lt;="&amp;AO$50)))</f>
        <v/>
      </c>
      <c r="AP71" s="27" t="str">
        <f ca="1">IF(AP$50="","",IF($L$1="CURRENT STAFF ONLY",COUNTIFS(STAFF!$J:$J,"Janssen/Johnson &amp; Johnson",STAFF!$Q:$Q,"YES",STAFF!$N:$N,"&lt;="&amp;AP$50,STAFF!$G:$G,"YES"),COUNTIFS(STAFF!$J:$J,"Janssen/Johnson &amp; Johnson",STAFF!$Q:$Q,"YES",STAFF!$N:$N,"&lt;="&amp;AP$50)))</f>
        <v/>
      </c>
      <c r="AQ71" s="27" t="str">
        <f ca="1">IF(AQ$50="","",IF($L$1="CURRENT STAFF ONLY",COUNTIFS(STAFF!$J:$J,"Janssen/Johnson &amp; Johnson",STAFF!$Q:$Q,"YES",STAFF!$N:$N,"&lt;="&amp;AQ$50,STAFF!$G:$G,"YES"),COUNTIFS(STAFF!$J:$J,"Janssen/Johnson &amp; Johnson",STAFF!$Q:$Q,"YES",STAFF!$N:$N,"&lt;="&amp;AQ$50)))</f>
        <v/>
      </c>
      <c r="AR71" s="27" t="str">
        <f ca="1">IF(AR$50="","",IF($L$1="CURRENT STAFF ONLY",COUNTIFS(STAFF!$J:$J,"Janssen/Johnson &amp; Johnson",STAFF!$Q:$Q,"YES",STAFF!$N:$N,"&lt;="&amp;AR$50,STAFF!$G:$G,"YES"),COUNTIFS(STAFF!$J:$J,"Janssen/Johnson &amp; Johnson",STAFF!$Q:$Q,"YES",STAFF!$N:$N,"&lt;="&amp;AR$50)))</f>
        <v/>
      </c>
      <c r="AS71" s="27" t="str">
        <f ca="1">IF(AS$50="","",IF($L$1="CURRENT STAFF ONLY",COUNTIFS(STAFF!$J:$J,"Janssen/Johnson &amp; Johnson",STAFF!$Q:$Q,"YES",STAFF!$N:$N,"&lt;="&amp;AS$50,STAFF!$G:$G,"YES"),COUNTIFS(STAFF!$J:$J,"Janssen/Johnson &amp; Johnson",STAFF!$Q:$Q,"YES",STAFF!$N:$N,"&lt;="&amp;AS$50)))</f>
        <v/>
      </c>
      <c r="AT71" s="27" t="str">
        <f ca="1">IF(AT$50="","",IF($L$1="CURRENT STAFF ONLY",COUNTIFS(STAFF!$J:$J,"Janssen/Johnson &amp; Johnson",STAFF!$Q:$Q,"YES",STAFF!$N:$N,"&lt;="&amp;AT$50,STAFF!$G:$G,"YES"),COUNTIFS(STAFF!$J:$J,"Janssen/Johnson &amp; Johnson",STAFF!$Q:$Q,"YES",STAFF!$N:$N,"&lt;="&amp;AT$50)))</f>
        <v/>
      </c>
      <c r="AU71" s="27" t="str">
        <f ca="1">IF(AU$50="","",IF($L$1="CURRENT STAFF ONLY",COUNTIFS(STAFF!$J:$J,"Janssen/Johnson &amp; Johnson",STAFF!$Q:$Q,"YES",STAFF!$N:$N,"&lt;="&amp;AU$50,STAFF!$G:$G,"YES"),COUNTIFS(STAFF!$J:$J,"Janssen/Johnson &amp; Johnson",STAFF!$Q:$Q,"YES",STAFF!$N:$N,"&lt;="&amp;AU$50)))</f>
        <v/>
      </c>
      <c r="AV71" s="27" t="str">
        <f ca="1">IF(AV$50="","",IF($L$1="CURRENT STAFF ONLY",COUNTIFS(STAFF!$J:$J,"Janssen/Johnson &amp; Johnson",STAFF!$Q:$Q,"YES",STAFF!$N:$N,"&lt;="&amp;AV$50,STAFF!$G:$G,"YES"),COUNTIFS(STAFF!$J:$J,"Janssen/Johnson &amp; Johnson",STAFF!$Q:$Q,"YES",STAFF!$N:$N,"&lt;="&amp;AV$50)))</f>
        <v/>
      </c>
      <c r="AW71" s="27" t="str">
        <f ca="1">IF(AW$50="","",IF($L$1="CURRENT STAFF ONLY",COUNTIFS(STAFF!$J:$J,"Janssen/Johnson &amp; Johnson",STAFF!$Q:$Q,"YES",STAFF!$N:$N,"&lt;="&amp;AW$50,STAFF!$G:$G,"YES"),COUNTIFS(STAFF!$J:$J,"Janssen/Johnson &amp; Johnson",STAFF!$Q:$Q,"YES",STAFF!$N:$N,"&lt;="&amp;AW$50)))</f>
        <v/>
      </c>
      <c r="AX71" s="27" t="str">
        <f ca="1">IF(AX$50="","",IF($L$1="CURRENT STAFF ONLY",COUNTIFS(STAFF!$J:$J,"Janssen/Johnson &amp; Johnson",STAFF!$Q:$Q,"YES",STAFF!$N:$N,"&lt;="&amp;AX$50,STAFF!$G:$G,"YES"),COUNTIFS(STAFF!$J:$J,"Janssen/Johnson &amp; Johnson",STAFF!$Q:$Q,"YES",STAFF!$N:$N,"&lt;="&amp;AX$50)))</f>
        <v/>
      </c>
      <c r="AY71" s="27" t="str">
        <f ca="1">IF(AY$50="","",IF($L$1="CURRENT STAFF ONLY",COUNTIFS(STAFF!$J:$J,"Janssen/Johnson &amp; Johnson",STAFF!$Q:$Q,"YES",STAFF!$N:$N,"&lt;="&amp;AY$50,STAFF!$G:$G,"YES"),COUNTIFS(STAFF!$J:$J,"Janssen/Johnson &amp; Johnson",STAFF!$Q:$Q,"YES",STAFF!$N:$N,"&lt;="&amp;AY$50)))</f>
        <v/>
      </c>
      <c r="AZ71" s="27" t="str">
        <f ca="1">IF(AZ$50="","",IF($L$1="CURRENT STAFF ONLY",COUNTIFS(STAFF!$J:$J,"Janssen/Johnson &amp; Johnson",STAFF!$Q:$Q,"YES",STAFF!$N:$N,"&lt;="&amp;AZ$50,STAFF!$G:$G,"YES"),COUNTIFS(STAFF!$J:$J,"Janssen/Johnson &amp; Johnson",STAFF!$Q:$Q,"YES",STAFF!$N:$N,"&lt;="&amp;AZ$50)))</f>
        <v/>
      </c>
      <c r="BA71" s="27" t="str">
        <f ca="1">IF(BA$50="","",IF($L$1="CURRENT STAFF ONLY",COUNTIFS(STAFF!$J:$J,"Janssen/Johnson &amp; Johnson",STAFF!$Q:$Q,"YES",STAFF!$N:$N,"&lt;="&amp;BA$50,STAFF!$G:$G,"YES"),COUNTIFS(STAFF!$J:$J,"Janssen/Johnson &amp; Johnson",STAFF!$Q:$Q,"YES",STAFF!$N:$N,"&lt;="&amp;BA$50)))</f>
        <v/>
      </c>
      <c r="BB71" s="27" t="str">
        <f ca="1">IF(BB$50="","",IF($L$1="CURRENT STAFF ONLY",COUNTIFS(STAFF!$J:$J,"Janssen/Johnson &amp; Johnson",STAFF!$Q:$Q,"YES",STAFF!$N:$N,"&lt;="&amp;BB$50,STAFF!$G:$G,"YES"),COUNTIFS(STAFF!$J:$J,"Janssen/Johnson &amp; Johnson",STAFF!$Q:$Q,"YES",STAFF!$N:$N,"&lt;="&amp;BB$50)))</f>
        <v/>
      </c>
      <c r="BC71" s="27" t="str">
        <f ca="1">IF(BC$50="","",IF($L$1="CURRENT STAFF ONLY",COUNTIFS(STAFF!$J:$J,"Janssen/Johnson &amp; Johnson",STAFF!$Q:$Q,"YES",STAFF!$N:$N,"&lt;="&amp;BC$50,STAFF!$G:$G,"YES"),COUNTIFS(STAFF!$J:$J,"Janssen/Johnson &amp; Johnson",STAFF!$Q:$Q,"YES",STAFF!$N:$N,"&lt;="&amp;BC$50)))</f>
        <v/>
      </c>
      <c r="BD71" s="27" t="str">
        <f ca="1">IF(BD$50="","",IF($L$1="CURRENT STAFF ONLY",COUNTIFS(STAFF!$J:$J,"Janssen/Johnson &amp; Johnson",STAFF!$Q:$Q,"YES",STAFF!$N:$N,"&lt;="&amp;BD$50,STAFF!$G:$G,"YES"),COUNTIFS(STAFF!$J:$J,"Janssen/Johnson &amp; Johnson",STAFF!$Q:$Q,"YES",STAFF!$N:$N,"&lt;="&amp;BD$50)))</f>
        <v/>
      </c>
      <c r="BE71" s="27" t="str">
        <f ca="1">IF(BE$50="","",IF($L$1="CURRENT STAFF ONLY",COUNTIFS(STAFF!$J:$J,"Janssen/Johnson &amp; Johnson",STAFF!$Q:$Q,"YES",STAFF!$N:$N,"&lt;="&amp;BE$50,STAFF!$G:$G,"YES"),COUNTIFS(STAFF!$J:$J,"Janssen/Johnson &amp; Johnson",STAFF!$Q:$Q,"YES",STAFF!$N:$N,"&lt;="&amp;BE$50)))</f>
        <v/>
      </c>
    </row>
    <row r="72" spans="1:57" ht="15.6">
      <c r="A72" s="27"/>
      <c r="B72" s="27"/>
      <c r="C72" s="27"/>
      <c r="D72" s="27"/>
      <c r="E72" s="27"/>
      <c r="F72" s="27"/>
      <c r="G72" s="27"/>
      <c r="H72" s="27"/>
      <c r="I72" s="27"/>
      <c r="J72" s="27"/>
      <c r="K72" s="27"/>
      <c r="L72" s="27"/>
      <c r="M72" s="27"/>
      <c r="N72" s="27"/>
    </row>
  </sheetData>
  <sheetProtection algorithmName="SHA-512" hashValue="96HWEojWDeMSn9Q/952/5HiPMW6FYvt5Xq3M159zundj+CgOeqWqwtihQ5ZaLZidzbUypFRX+2R6eoxbAD4l1A==" saltValue="CQKXv0TY5DZS3UruOtXpkw==" spinCount="100000" sheet="1" objects="1" scenarios="1"/>
  <mergeCells count="7">
    <mergeCell ref="D4:I4"/>
    <mergeCell ref="J4:P4"/>
    <mergeCell ref="A67:F67"/>
    <mergeCell ref="A2:G2"/>
    <mergeCell ref="A1:G1"/>
    <mergeCell ref="H1:K1"/>
    <mergeCell ref="L1:O1"/>
  </mergeCells>
  <conditionalFormatting sqref="B61:BE65 B68:BE71 C49:BE49 B50:BE58">
    <cfRule type="expression" dxfId="1" priority="2">
      <formula>B$49&lt;&gt;""</formula>
    </cfRule>
  </conditionalFormatting>
  <conditionalFormatting sqref="B49">
    <cfRule type="expression" dxfId="0" priority="1">
      <formula>B$33&lt;&gt;""</formula>
    </cfRule>
  </conditionalFormatting>
  <dataValidations count="1">
    <dataValidation type="list" allowBlank="1" showInputMessage="1" showErrorMessage="1" sqref="L1:O1" xr:uid="{48457BF8-C373-4A39-A827-89580375FDBA}">
      <formula1>"CURRENT STAFF ONLY,ALL STAFF"</formula1>
    </dataValidation>
  </dataValidation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EC6C10AC9E634F96AD8DF81FABE9E9" ma:contentTypeVersion="6" ma:contentTypeDescription="Create a new document." ma:contentTypeScope="" ma:versionID="b2c0576a57166968097d0776076634ba">
  <xsd:schema xmlns:xsd="http://www.w3.org/2001/XMLSchema" xmlns:xs="http://www.w3.org/2001/XMLSchema" xmlns:p="http://schemas.microsoft.com/office/2006/metadata/properties" xmlns:ns2="0860ae35-dac8-474b-a628-8fd23bc101ca" targetNamespace="http://schemas.microsoft.com/office/2006/metadata/properties" ma:root="true" ma:fieldsID="8fb7f6ef88fb65bbf66169200bd73490" ns2:_="">
    <xsd:import namespace="0860ae35-dac8-474b-a628-8fd23bc101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60ae35-dac8-474b-a628-8fd23bc101ca"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KeyPoints" ma:index="6" nillable="true" ma:displayName="MediaServiceAutoKeyPoints" ma:hidden="true" ma:internalName="MediaServiceAutoKeyPoints" ma:readOnly="true">
      <xsd:simpleType>
        <xsd:restriction base="dms:Note"/>
      </xsd:simpleType>
    </xsd:element>
    <xsd:element name="MediaServiceKeyPoints" ma:index="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6C875D-C2B0-4AFB-A946-1E189CCE9AD7}"/>
</file>

<file path=customXml/itemProps2.xml><?xml version="1.0" encoding="utf-8"?>
<ds:datastoreItem xmlns:ds="http://schemas.openxmlformats.org/officeDocument/2006/customXml" ds:itemID="{4749FE1B-66E0-4669-8825-67A33704FE0C}"/>
</file>

<file path=customXml/itemProps3.xml><?xml version="1.0" encoding="utf-8"?>
<ds:datastoreItem xmlns:ds="http://schemas.openxmlformats.org/officeDocument/2006/customXml" ds:itemID="{DA6FFCCA-55AC-45B6-B965-75768C48775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Vaccination Tracking Tool for Use in Nursing Homes</dc:title>
  <dc:subject>Vaccination</dc:subject>
  <dc:creator>"Agency for Healthcare Research and Quality (AHRQ)"</dc:creator>
  <cp:keywords/>
  <dc:description/>
  <cp:lastModifiedBy/>
  <cp:revision/>
  <dcterms:created xsi:type="dcterms:W3CDTF">2020-06-03T19:10:16Z</dcterms:created>
  <dcterms:modified xsi:type="dcterms:W3CDTF">2021-06-02T17:03:37Z</dcterms:modified>
  <cp:category>COVID-19</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0x010100AEEC6C10AC9E634F96AD8DF81FABE9E9</vt:lpwstr>
  </property>
</Properties>
</file>